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فایل کاری\بنیادی\قندی\صنعت\"/>
    </mc:Choice>
  </mc:AlternateContent>
  <bookViews>
    <workbookView xWindow="0" yWindow="0" windowWidth="25200" windowHeight="12000" firstSheet="1" activeTab="11"/>
  </bookViews>
  <sheets>
    <sheet name="قثابت" sheetId="1" r:id="rId1"/>
    <sheet name="قزوین" sheetId="2" r:id="rId2"/>
    <sheet name="قهکمت" sheetId="3" r:id="rId3"/>
    <sheet name="قشکر" sheetId="4" r:id="rId4"/>
    <sheet name="قشیر" sheetId="5" r:id="rId5"/>
    <sheet name="قلرست" sheetId="6" r:id="rId6"/>
    <sheet name="قشهد" sheetId="7" r:id="rId7"/>
    <sheet name="قصفها" sheetId="8" r:id="rId8"/>
    <sheet name="قمرو" sheetId="9" r:id="rId9"/>
    <sheet name="قچار" sheetId="10" r:id="rId10"/>
    <sheet name="قپیرا" sheetId="11" r:id="rId11"/>
    <sheet name="قنیشا" sheetId="12" r:id="rId12"/>
    <sheet name="صنعت" sheetId="13" r:id="rId13"/>
  </sheets>
  <calcPr calcId="152511"/>
</workbook>
</file>

<file path=xl/calcChain.xml><?xml version="1.0" encoding="utf-8"?>
<calcChain xmlns="http://schemas.openxmlformats.org/spreadsheetml/2006/main">
  <c r="D50" i="1" l="1"/>
  <c r="D31" i="1"/>
  <c r="F31" i="1" l="1"/>
  <c r="E31" i="1"/>
  <c r="F50" i="1"/>
  <c r="E50" i="1"/>
  <c r="L40" i="13" l="1"/>
  <c r="G40" i="13"/>
  <c r="H47" i="13"/>
  <c r="G47" i="13" s="1"/>
  <c r="L47" i="13" s="1"/>
  <c r="H46" i="13"/>
  <c r="G46" i="13" s="1"/>
  <c r="L46" i="13" s="1"/>
  <c r="H45" i="13"/>
  <c r="G45" i="13" s="1"/>
  <c r="L45" i="13" s="1"/>
  <c r="H44" i="13"/>
  <c r="G44" i="13" s="1"/>
  <c r="L44" i="13" s="1"/>
  <c r="H43" i="13"/>
  <c r="G43" i="13" s="1"/>
  <c r="L43" i="13" s="1"/>
  <c r="H42" i="13"/>
  <c r="G42" i="13" s="1"/>
  <c r="L42" i="13" s="1"/>
  <c r="H41" i="13"/>
  <c r="G41" i="13" s="1"/>
  <c r="L41" i="13" s="1"/>
  <c r="H39" i="13"/>
  <c r="G39" i="13" s="1"/>
  <c r="L39" i="13" s="1"/>
  <c r="H38" i="13"/>
  <c r="G38" i="13" s="1"/>
  <c r="L38" i="13" s="1"/>
  <c r="H37" i="13"/>
  <c r="G37" i="13" s="1"/>
  <c r="L37" i="13" s="1"/>
  <c r="H36" i="13"/>
  <c r="G36" i="13" s="1"/>
  <c r="L36" i="13" s="1"/>
  <c r="I36" i="13"/>
  <c r="Q37" i="13" l="1"/>
  <c r="Q38" i="13"/>
  <c r="Q39" i="13"/>
  <c r="Q40" i="13"/>
  <c r="Q41" i="13"/>
  <c r="Q42" i="13"/>
  <c r="Q43" i="13"/>
  <c r="Q44" i="13"/>
  <c r="Q45" i="13"/>
  <c r="Q46" i="13"/>
  <c r="Q47" i="13"/>
  <c r="Q36" i="13"/>
  <c r="Q32" i="13"/>
  <c r="C18" i="12"/>
  <c r="D18" i="12"/>
  <c r="E18" i="12"/>
  <c r="M31" i="13" s="1"/>
  <c r="F18" i="12"/>
  <c r="B18" i="12"/>
  <c r="C17" i="11"/>
  <c r="D17" i="11"/>
  <c r="E17" i="11"/>
  <c r="F17" i="11"/>
  <c r="B17" i="11"/>
  <c r="C17" i="10"/>
  <c r="D17" i="10"/>
  <c r="E17" i="10"/>
  <c r="F17" i="10"/>
  <c r="B17" i="10"/>
  <c r="C17" i="9"/>
  <c r="D17" i="9"/>
  <c r="E17" i="9"/>
  <c r="F17" i="9"/>
  <c r="B17" i="9"/>
  <c r="C17" i="8"/>
  <c r="D17" i="8"/>
  <c r="E17" i="8"/>
  <c r="F17" i="8"/>
  <c r="B17" i="8"/>
  <c r="C17" i="7"/>
  <c r="D17" i="7"/>
  <c r="E17" i="7"/>
  <c r="F17" i="7"/>
  <c r="B17" i="7"/>
  <c r="C17" i="6"/>
  <c r="D17" i="6"/>
  <c r="E17" i="6"/>
  <c r="F17" i="6"/>
  <c r="B17" i="6"/>
  <c r="M25" i="13" s="1"/>
  <c r="C17" i="5"/>
  <c r="D17" i="5"/>
  <c r="E17" i="5"/>
  <c r="F17" i="5"/>
  <c r="B17" i="5"/>
  <c r="C17" i="4"/>
  <c r="D17" i="4"/>
  <c r="E17" i="4"/>
  <c r="F17" i="4"/>
  <c r="B17" i="4"/>
  <c r="B18" i="3"/>
  <c r="C17" i="3"/>
  <c r="D17" i="3"/>
  <c r="E17" i="3"/>
  <c r="F17" i="3"/>
  <c r="B17" i="3"/>
  <c r="C17" i="2"/>
  <c r="D17" i="2"/>
  <c r="E17" i="2"/>
  <c r="F17" i="2"/>
  <c r="B17" i="2"/>
  <c r="C18" i="1"/>
  <c r="D18" i="1"/>
  <c r="E18" i="1"/>
  <c r="F18" i="1"/>
  <c r="B18" i="1"/>
  <c r="C2" i="13"/>
  <c r="D2" i="13"/>
  <c r="E2" i="13"/>
  <c r="F2" i="13"/>
  <c r="C3" i="13"/>
  <c r="D3" i="13"/>
  <c r="E3" i="13"/>
  <c r="F3" i="13"/>
  <c r="C4" i="13"/>
  <c r="D4" i="13"/>
  <c r="D21" i="13" s="1"/>
  <c r="E4" i="13"/>
  <c r="F4" i="13"/>
  <c r="C5" i="13"/>
  <c r="D5" i="13"/>
  <c r="E5" i="13"/>
  <c r="F5" i="13"/>
  <c r="C6" i="13"/>
  <c r="D6" i="13"/>
  <c r="E6" i="13"/>
  <c r="F6" i="13"/>
  <c r="C7" i="13"/>
  <c r="D7" i="13"/>
  <c r="D22" i="13" s="1"/>
  <c r="E7" i="13"/>
  <c r="F7" i="13"/>
  <c r="C8" i="13"/>
  <c r="D8" i="13"/>
  <c r="E8" i="13"/>
  <c r="F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C23" i="13" s="1"/>
  <c r="D12" i="13"/>
  <c r="D23" i="13" s="1"/>
  <c r="E12" i="13"/>
  <c r="F12" i="13"/>
  <c r="C13" i="13"/>
  <c r="D13" i="13"/>
  <c r="E13" i="13"/>
  <c r="F13" i="13"/>
  <c r="B3" i="13"/>
  <c r="B4" i="13"/>
  <c r="B5" i="13"/>
  <c r="B6" i="13"/>
  <c r="B7" i="13"/>
  <c r="B8" i="13"/>
  <c r="B9" i="13"/>
  <c r="B10" i="13"/>
  <c r="B11" i="13"/>
  <c r="B12" i="13"/>
  <c r="B13" i="13"/>
  <c r="B2" i="13"/>
  <c r="C18" i="2"/>
  <c r="D18" i="2"/>
  <c r="E18" i="2"/>
  <c r="F18" i="2"/>
  <c r="C18" i="3"/>
  <c r="D18" i="3"/>
  <c r="E18" i="3"/>
  <c r="F18" i="3"/>
  <c r="C18" i="4"/>
  <c r="D18" i="4"/>
  <c r="E18" i="4"/>
  <c r="F18" i="4"/>
  <c r="C18" i="5"/>
  <c r="D18" i="5"/>
  <c r="E18" i="5"/>
  <c r="F18" i="5"/>
  <c r="C18" i="6"/>
  <c r="D18" i="6"/>
  <c r="E18" i="6"/>
  <c r="F18" i="6"/>
  <c r="C18" i="7"/>
  <c r="D18" i="7"/>
  <c r="E18" i="7"/>
  <c r="F18" i="7"/>
  <c r="C18" i="8"/>
  <c r="D18" i="8"/>
  <c r="E18" i="8"/>
  <c r="F18" i="8"/>
  <c r="C18" i="9"/>
  <c r="D18" i="9"/>
  <c r="E18" i="9"/>
  <c r="F18" i="9"/>
  <c r="C18" i="10"/>
  <c r="D18" i="10"/>
  <c r="E18" i="10"/>
  <c r="F18" i="10"/>
  <c r="C18" i="11"/>
  <c r="D18" i="11"/>
  <c r="E18" i="11"/>
  <c r="F18" i="11"/>
  <c r="C19" i="12"/>
  <c r="D19" i="12"/>
  <c r="E19" i="12"/>
  <c r="F19" i="12"/>
  <c r="C19" i="1"/>
  <c r="D19" i="1"/>
  <c r="E19" i="1"/>
  <c r="F19" i="1"/>
  <c r="B18" i="2"/>
  <c r="B18" i="4"/>
  <c r="B18" i="5"/>
  <c r="B18" i="6"/>
  <c r="B18" i="7"/>
  <c r="B18" i="8"/>
  <c r="B18" i="9"/>
  <c r="B18" i="10"/>
  <c r="O29" i="13" s="1"/>
  <c r="B18" i="11"/>
  <c r="B19" i="12"/>
  <c r="O31" i="13" s="1"/>
  <c r="B19" i="1"/>
  <c r="C16" i="2"/>
  <c r="D16" i="2"/>
  <c r="E16" i="2"/>
  <c r="F16" i="2"/>
  <c r="C16" i="3"/>
  <c r="D16" i="3"/>
  <c r="E16" i="3"/>
  <c r="F16" i="3"/>
  <c r="C16" i="4"/>
  <c r="D16" i="4"/>
  <c r="E16" i="4"/>
  <c r="F16" i="4"/>
  <c r="C16" i="5"/>
  <c r="D16" i="5"/>
  <c r="E16" i="5"/>
  <c r="F16" i="5"/>
  <c r="C16" i="6"/>
  <c r="D16" i="6"/>
  <c r="E16" i="6"/>
  <c r="F16" i="6"/>
  <c r="C16" i="7"/>
  <c r="D16" i="7"/>
  <c r="E16" i="7"/>
  <c r="F16" i="7"/>
  <c r="C16" i="8"/>
  <c r="D16" i="8"/>
  <c r="E16" i="8"/>
  <c r="F16" i="8"/>
  <c r="C16" i="9"/>
  <c r="D16" i="9"/>
  <c r="E16" i="9"/>
  <c r="F16" i="9"/>
  <c r="C16" i="10"/>
  <c r="D16" i="10"/>
  <c r="E16" i="10"/>
  <c r="F16" i="10"/>
  <c r="C16" i="11"/>
  <c r="D16" i="11"/>
  <c r="E16" i="11"/>
  <c r="F16" i="11"/>
  <c r="C17" i="12"/>
  <c r="D17" i="12"/>
  <c r="E17" i="12"/>
  <c r="F17" i="12"/>
  <c r="C17" i="1"/>
  <c r="D17" i="1"/>
  <c r="E17" i="1"/>
  <c r="F17" i="1"/>
  <c r="B16" i="2"/>
  <c r="B16" i="3"/>
  <c r="B16" i="4"/>
  <c r="B16" i="5"/>
  <c r="B16" i="6"/>
  <c r="B16" i="7"/>
  <c r="B16" i="8"/>
  <c r="B16" i="9"/>
  <c r="B16" i="10"/>
  <c r="L29" i="13" s="1"/>
  <c r="B16" i="11"/>
  <c r="L30" i="13" s="1"/>
  <c r="B17" i="12"/>
  <c r="L31" i="13" s="1"/>
  <c r="B17" i="1"/>
  <c r="O30" i="13" l="1"/>
  <c r="M30" i="13"/>
  <c r="M29" i="13"/>
  <c r="L28" i="13"/>
  <c r="O28" i="13"/>
  <c r="M28" i="13"/>
  <c r="O27" i="13"/>
  <c r="C22" i="13"/>
  <c r="C21" i="13"/>
  <c r="E23" i="13"/>
  <c r="E22" i="13"/>
  <c r="L27" i="13"/>
  <c r="O26" i="13"/>
  <c r="L26" i="13"/>
  <c r="O25" i="13"/>
  <c r="L25" i="13"/>
  <c r="O24" i="13"/>
  <c r="L24" i="13"/>
  <c r="M23" i="13"/>
  <c r="L23" i="13"/>
  <c r="O23" i="13"/>
  <c r="O22" i="13"/>
  <c r="L22" i="13"/>
  <c r="M20" i="13"/>
  <c r="M22" i="13"/>
  <c r="F23" i="13"/>
  <c r="F22" i="13"/>
  <c r="F21" i="13"/>
  <c r="E21" i="13"/>
  <c r="O21" i="13"/>
  <c r="L21" i="13"/>
  <c r="M21" i="13"/>
  <c r="L20" i="13"/>
  <c r="O20" i="13"/>
  <c r="B23" i="13"/>
  <c r="B21" i="13"/>
  <c r="B22" i="13"/>
  <c r="M27" i="13"/>
  <c r="M26" i="13"/>
  <c r="M24" i="13"/>
  <c r="O32" i="13" l="1"/>
  <c r="M32" i="13"/>
  <c r="L32" i="13"/>
</calcChain>
</file>

<file path=xl/sharedStrings.xml><?xml version="1.0" encoding="utf-8"?>
<sst xmlns="http://schemas.openxmlformats.org/spreadsheetml/2006/main" count="1248" uniqueCount="125">
  <si>
    <t>فروش</t>
  </si>
  <si>
    <t>بهای تمام شده کالای فروش رفته</t>
  </si>
  <si>
    <t>سود (زیان) ناخالص</t>
  </si>
  <si>
    <t>هزینه های عمومی, اداری و تشکیلاتی</t>
  </si>
  <si>
    <t>خالص سایر درامدها (هزینه ها) ی عملیاتی</t>
  </si>
  <si>
    <t>سود (زیان) عملیاتی</t>
  </si>
  <si>
    <t>هزینه های مالی</t>
  </si>
  <si>
    <t>خالص سایر درامدها و هزینه های غیرعملیاتی</t>
  </si>
  <si>
    <t>مالیات</t>
  </si>
  <si>
    <t>سود (زیان) خالص</t>
  </si>
  <si>
    <t>سود هر سهم پس از کسر مالیات</t>
  </si>
  <si>
    <t>سرمایه</t>
  </si>
  <si>
    <t>سال 93</t>
  </si>
  <si>
    <t>سال 94</t>
  </si>
  <si>
    <t>سال 95</t>
  </si>
  <si>
    <t>سال 96</t>
  </si>
  <si>
    <t>سال 97</t>
  </si>
  <si>
    <t>دوره مالی (31 تیر)</t>
  </si>
  <si>
    <t>دوره مالی (29 اسفند)</t>
  </si>
  <si>
    <t xml:space="preserve"> دوره مالی (31 شهریور)</t>
  </si>
  <si>
    <t>دوره مالی(31 شهریور)</t>
  </si>
  <si>
    <t>دوره مالی (31 شهریور)</t>
  </si>
  <si>
    <t>سود (زیان) خالص عملیات قبل از مالیات</t>
  </si>
  <si>
    <t>حاشیه سود ناخالص</t>
  </si>
  <si>
    <t>حاشیه سود عملیاتی</t>
  </si>
  <si>
    <t>حاشیه سود خالص</t>
  </si>
  <si>
    <t>÷</t>
  </si>
  <si>
    <t>نماد</t>
  </si>
  <si>
    <t>قثابت</t>
  </si>
  <si>
    <t>قزوین</t>
  </si>
  <si>
    <t>قهکمت</t>
  </si>
  <si>
    <t>قشکر</t>
  </si>
  <si>
    <t>قشیر</t>
  </si>
  <si>
    <t>قلرست</t>
  </si>
  <si>
    <t>قشهد</t>
  </si>
  <si>
    <t>قصفها</t>
  </si>
  <si>
    <t>قمرو</t>
  </si>
  <si>
    <t>قچار</t>
  </si>
  <si>
    <t>قپیرا</t>
  </si>
  <si>
    <t>قنیشا</t>
  </si>
  <si>
    <t>صنعت</t>
  </si>
  <si>
    <t>آخرین گزارش حاشیه سود(زیان) خالص</t>
  </si>
  <si>
    <t>میانگین 5 ساله</t>
  </si>
  <si>
    <t>PS</t>
  </si>
  <si>
    <t>PE</t>
  </si>
  <si>
    <t>PRICE</t>
  </si>
  <si>
    <t>بازدهی از ابتدای سال 98</t>
  </si>
  <si>
    <t>-</t>
  </si>
  <si>
    <t>مبلغ فروش (میلیون ریال)</t>
  </si>
  <si>
    <t>ملاس</t>
  </si>
  <si>
    <t>شکر</t>
  </si>
  <si>
    <t>تفاله خشک</t>
  </si>
  <si>
    <t>تفاله پرس شده</t>
  </si>
  <si>
    <t>شکر سهميه پيمانکار</t>
  </si>
  <si>
    <t>شکر آفينه</t>
  </si>
  <si>
    <t>جمع</t>
  </si>
  <si>
    <t>یارانه مصوب خریداری شده</t>
  </si>
  <si>
    <t>سال 98</t>
  </si>
  <si>
    <t>سال96</t>
  </si>
  <si>
    <t>شکر تولیدی از چغندر</t>
  </si>
  <si>
    <t>شکر تولیدی از شکر خام</t>
  </si>
  <si>
    <t>تصفیه شکر خام (کارمزدی)</t>
  </si>
  <si>
    <t>شکر خریداری</t>
  </si>
  <si>
    <t>سایر</t>
  </si>
  <si>
    <t>یارانه تولید</t>
  </si>
  <si>
    <t>یارانه فروش</t>
  </si>
  <si>
    <t>تفاله خشک خریداری</t>
  </si>
  <si>
    <t>کل</t>
  </si>
  <si>
    <t>شکر سفید تولیدی از چغندر</t>
  </si>
  <si>
    <t>شکر سفیدحاصل از تصفیه شکر خام خریداری</t>
  </si>
  <si>
    <t>تفاله تر</t>
  </si>
  <si>
    <t>تصفیه شکر خام به شکر سفید</t>
  </si>
  <si>
    <t>شکر سفید خریداری</t>
  </si>
  <si>
    <t>فروش (تن)</t>
  </si>
  <si>
    <t>ارزش فروش (میلیون ریال)</t>
  </si>
  <si>
    <t>نرخ (تن/ ریال)</t>
  </si>
  <si>
    <t>نرخ (ریال/تن)</t>
  </si>
  <si>
    <t>ارزش فروش ( میلیون ریال)</t>
  </si>
  <si>
    <t>فروش ( تن)</t>
  </si>
  <si>
    <t>نرخ فروش (تن/ریال)</t>
  </si>
  <si>
    <t>شکر استحصال از چغندر</t>
  </si>
  <si>
    <t>تصفیه شکرخام - کارمزدی</t>
  </si>
  <si>
    <t>یارانه دولتی</t>
  </si>
  <si>
    <t>شکرسفید از محل خرید</t>
  </si>
  <si>
    <t>شکر سفید اول دوره</t>
  </si>
  <si>
    <t>شکر سفید</t>
  </si>
  <si>
    <t>تفاله پرسی</t>
  </si>
  <si>
    <t>یاراانه تولید دولتی</t>
  </si>
  <si>
    <t>قند</t>
  </si>
  <si>
    <t>دستمزد تبدیل</t>
  </si>
  <si>
    <t>شکر استحصالی از شکر خام خریداری</t>
  </si>
  <si>
    <t>شکرچغندری</t>
  </si>
  <si>
    <t>شکرتولیدی ازچغندر</t>
  </si>
  <si>
    <t>شکرتولیدی ازشکرخام</t>
  </si>
  <si>
    <t>یارانه شکر تولیدی از چغندر</t>
  </si>
  <si>
    <t>شکرچغندربهاره</t>
  </si>
  <si>
    <t>شکرناشی ازشکرخام</t>
  </si>
  <si>
    <t>تفاله خشک آزاد</t>
  </si>
  <si>
    <t>یارانه شکرچغندربهاره</t>
  </si>
  <si>
    <t>شکرخام</t>
  </si>
  <si>
    <t>شکرخریداری شده</t>
  </si>
  <si>
    <t>شکر صادراتی حاصل از شکرخام</t>
  </si>
  <si>
    <t>شکرتولیدی از شکرخام خریداری</t>
  </si>
  <si>
    <t>تصفیه شکرخام به شکر سفید (کارمزدی)</t>
  </si>
  <si>
    <t>یارانه قند و شکر تولیدی از چغندر</t>
  </si>
  <si>
    <t>تفاله خشک قلمی</t>
  </si>
  <si>
    <t>مابه التفاوت فروش شکر تولیدی (یارانه)</t>
  </si>
  <si>
    <t>شکر تولیدی از شکرخام خریداری</t>
  </si>
  <si>
    <t>مابه التفاوت فروش قند و شکر تولیدی (یارانه)</t>
  </si>
  <si>
    <t>تفاله تر و ضایعات چغندر</t>
  </si>
  <si>
    <t>قند تولیدی از شکرخام خریداری</t>
  </si>
  <si>
    <t>سایر - اجرتی</t>
  </si>
  <si>
    <t>شکر تولیدی از چغندر قند</t>
  </si>
  <si>
    <t>تصفیه شکر خام کارمزدی</t>
  </si>
  <si>
    <t>شکرحاصل از تصفیه خام خریداری</t>
  </si>
  <si>
    <t>یارانه تولید شکر چغندری</t>
  </si>
  <si>
    <t>الکل</t>
  </si>
  <si>
    <t>ویناس</t>
  </si>
  <si>
    <t>شکر سفید حاصل از چغندر قند</t>
  </si>
  <si>
    <t>یارانه فروش شکر</t>
  </si>
  <si>
    <t>تبدیل شکر خام به شکر سفید</t>
  </si>
  <si>
    <t>ملاس تولیدی</t>
  </si>
  <si>
    <t>شکر سفید حاصل از شکرخام خریداری</t>
  </si>
  <si>
    <t>شکر مازاد بر افت مجاز تصفیه شکرخام</t>
  </si>
  <si>
    <t>شکر سفید حاصل از آفینه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</si>
</sst>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rgb="FF333333"/>
      <name val="Calibri"/>
    </font>
    <font>
      <sz val="11"/>
      <color rgb="FF333333"/>
      <name val="Calibri"/>
      <family val="2"/>
    </font>
    <font>
      <sz val="11"/>
      <color rgb="FF333333"/>
      <name val="B Zar"/>
      <charset val="178"/>
    </font>
    <font>
      <b/>
      <sz val="12"/>
      <color theme="0"/>
      <name val="B Zar"/>
      <charset val="178"/>
    </font>
    <font>
      <sz val="11"/>
      <color rgb="FF333333"/>
      <name val="Calibri"/>
      <family val="2"/>
    </font>
    <font>
      <b/>
      <sz val="11"/>
      <color rgb="FF333333"/>
      <name val="B Zar"/>
      <charset val="178"/>
    </font>
    <font>
      <b/>
      <sz val="11"/>
      <color theme="0"/>
      <name val="B Zar"/>
      <charset val="178"/>
    </font>
    <font>
      <b/>
      <sz val="11"/>
      <color rgb="FFFF0000"/>
      <name val="B Zar"/>
      <charset val="178"/>
    </font>
    <font>
      <b/>
      <sz val="11"/>
      <color theme="1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auto="1"/>
      </top>
      <bottom/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0" fillId="2" borderId="0" xfId="0" applyFill="1"/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0" fontId="4" fillId="0" borderId="0" xfId="0" applyFont="1"/>
    <xf numFmtId="9" fontId="5" fillId="3" borderId="5" xfId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right" vertical="center"/>
    </xf>
    <xf numFmtId="9" fontId="6" fillId="5" borderId="5" xfId="1" applyFont="1" applyFill="1" applyBorder="1" applyAlignment="1">
      <alignment horizontal="center" vertical="center"/>
    </xf>
    <xf numFmtId="9" fontId="6" fillId="5" borderId="6" xfId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9" fontId="6" fillId="5" borderId="8" xfId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3" fontId="6" fillId="5" borderId="8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6" fillId="4" borderId="19" xfId="0" applyNumberFormat="1" applyFont="1" applyFill="1" applyBorder="1" applyAlignment="1">
      <alignment horizontal="center" vertical="center"/>
    </xf>
    <xf numFmtId="3" fontId="6" fillId="4" borderId="20" xfId="0" applyNumberFormat="1" applyFont="1" applyFill="1" applyBorder="1" applyAlignment="1">
      <alignment horizontal="center" vertical="center"/>
    </xf>
    <xf numFmtId="3" fontId="8" fillId="6" borderId="5" xfId="0" applyNumberFormat="1" applyFont="1" applyFill="1" applyBorder="1" applyAlignment="1">
      <alignment horizontal="center"/>
    </xf>
    <xf numFmtId="3" fontId="6" fillId="4" borderId="24" xfId="0" applyNumberFormat="1" applyFont="1" applyFill="1" applyBorder="1" applyAlignment="1">
      <alignment horizontal="center"/>
    </xf>
    <xf numFmtId="3" fontId="6" fillId="4" borderId="25" xfId="0" applyNumberFormat="1" applyFont="1" applyFill="1" applyBorder="1" applyAlignment="1">
      <alignment horizontal="center"/>
    </xf>
    <xf numFmtId="3" fontId="6" fillId="4" borderId="18" xfId="0" applyNumberFormat="1" applyFont="1" applyFill="1" applyBorder="1" applyAlignment="1">
      <alignment horizontal="center" vertical="center" wrapText="1"/>
    </xf>
    <xf numFmtId="3" fontId="8" fillId="6" borderId="21" xfId="0" applyNumberFormat="1" applyFont="1" applyFill="1" applyBorder="1" applyAlignment="1">
      <alignment horizontal="center" vertical="center" wrapText="1"/>
    </xf>
    <xf numFmtId="3" fontId="8" fillId="6" borderId="22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6" fillId="4" borderId="23" xfId="0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3" fontId="5" fillId="3" borderId="16" xfId="1" applyNumberFormat="1" applyFont="1" applyFill="1" applyBorder="1" applyAlignment="1">
      <alignment horizontal="center" vertical="center"/>
    </xf>
    <xf numFmtId="3" fontId="5" fillId="3" borderId="17" xfId="1" applyNumberFormat="1" applyFont="1" applyFill="1" applyBorder="1" applyAlignment="1">
      <alignment horizontal="center" vertical="center"/>
    </xf>
    <xf numFmtId="9" fontId="5" fillId="3" borderId="5" xfId="1" applyNumberFormat="1" applyFont="1" applyFill="1" applyBorder="1" applyAlignment="1">
      <alignment horizontal="center" vertical="center"/>
    </xf>
    <xf numFmtId="9" fontId="5" fillId="3" borderId="6" xfId="1" applyNumberFormat="1" applyFont="1" applyFill="1" applyBorder="1" applyAlignment="1">
      <alignment horizontal="center" vertical="center"/>
    </xf>
    <xf numFmtId="3" fontId="6" fillId="5" borderId="8" xfId="1" applyNumberFormat="1" applyFont="1" applyFill="1" applyBorder="1" applyAlignment="1">
      <alignment horizontal="center" vertical="center"/>
    </xf>
    <xf numFmtId="9" fontId="6" fillId="5" borderId="8" xfId="1" applyFont="1" applyFill="1" applyBorder="1" applyAlignment="1">
      <alignment horizontal="center" vertical="center"/>
    </xf>
    <xf numFmtId="9" fontId="6" fillId="5" borderId="9" xfId="1" applyFont="1" applyFill="1" applyBorder="1" applyAlignment="1">
      <alignment horizontal="center" vertical="center"/>
    </xf>
    <xf numFmtId="9" fontId="6" fillId="5" borderId="1" xfId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9" fontId="6" fillId="5" borderId="2" xfId="1" applyFont="1" applyFill="1" applyBorder="1" applyAlignment="1">
      <alignment horizontal="center" vertical="center"/>
    </xf>
    <xf numFmtId="9" fontId="6" fillId="5" borderId="3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6" fillId="5" borderId="6" xfId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9" fontId="6" fillId="5" borderId="12" xfId="1" applyFont="1" applyFill="1" applyBorder="1" applyAlignment="1">
      <alignment horizontal="center" vertical="center"/>
    </xf>
    <xf numFmtId="9" fontId="6" fillId="5" borderId="13" xfId="1" applyFont="1" applyFill="1" applyBorder="1" applyAlignment="1">
      <alignment horizontal="center" vertical="center"/>
    </xf>
    <xf numFmtId="9" fontId="6" fillId="5" borderId="14" xfId="1" applyFont="1" applyFill="1" applyBorder="1" applyAlignment="1">
      <alignment horizontal="center" vertical="center"/>
    </xf>
    <xf numFmtId="9" fontId="6" fillId="5" borderId="15" xfId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5" fillId="3" borderId="6" xfId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9" fontId="7" fillId="3" borderId="5" xfId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3" fontId="8" fillId="4" borderId="23" xfId="0" applyNumberFormat="1" applyFont="1" applyFill="1" applyBorder="1" applyAlignment="1">
      <alignment horizontal="center" vertical="center" wrapText="1"/>
    </xf>
    <xf numFmtId="3" fontId="8" fillId="4" borderId="24" xfId="0" applyNumberFormat="1" applyFont="1" applyFill="1" applyBorder="1" applyAlignment="1">
      <alignment horizontal="center"/>
    </xf>
    <xf numFmtId="3" fontId="8" fillId="4" borderId="25" xfId="0" applyNumberFormat="1" applyFont="1" applyFill="1" applyBorder="1" applyAlignment="1">
      <alignment horizontal="center" vertical="center" wrapText="1"/>
    </xf>
    <xf numFmtId="3" fontId="8" fillId="6" borderId="23" xfId="0" applyNumberFormat="1" applyFont="1" applyFill="1" applyBorder="1" applyAlignment="1">
      <alignment horizontal="center" vertical="center" wrapText="1"/>
    </xf>
    <xf numFmtId="3" fontId="8" fillId="6" borderId="24" xfId="0" applyNumberFormat="1" applyFont="1" applyFill="1" applyBorder="1" applyAlignment="1">
      <alignment horizontal="center"/>
    </xf>
    <xf numFmtId="3" fontId="8" fillId="6" borderId="2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>
                <a:solidFill>
                  <a:schemeClr val="bg1"/>
                </a:solidFill>
                <a:cs typeface="B Titr" panose="00000700000000000000" pitchFamily="2" charset="-78"/>
              </a:rPr>
              <a:t>روند حاشیه سود (زیان) صنعت شکر</a:t>
            </a:r>
            <a:endParaRPr lang="en-US">
              <a:solidFill>
                <a:schemeClr val="bg1"/>
              </a:solidFill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صنعت!$A$21</c:f>
              <c:strCache>
                <c:ptCount val="1"/>
                <c:pt idx="0">
                  <c:v>حاشیه سود ناخالص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صنعت!$B$14:$F$20</c:f>
              <c:strCache>
                <c:ptCount val="5"/>
                <c:pt idx="0">
                  <c:v>سال 93</c:v>
                </c:pt>
                <c:pt idx="1">
                  <c:v>سال 94</c:v>
                </c:pt>
                <c:pt idx="2">
                  <c:v>سال 95</c:v>
                </c:pt>
                <c:pt idx="3">
                  <c:v>سال 96</c:v>
                </c:pt>
                <c:pt idx="4">
                  <c:v>سال 97</c:v>
                </c:pt>
              </c:strCache>
            </c:strRef>
          </c:cat>
          <c:val>
            <c:numRef>
              <c:f>صنعت!$B$21:$F$21</c:f>
              <c:numCache>
                <c:formatCode>0%</c:formatCode>
                <c:ptCount val="5"/>
                <c:pt idx="0">
                  <c:v>0.10591658335506325</c:v>
                </c:pt>
                <c:pt idx="1">
                  <c:v>7.8536637196402206E-2</c:v>
                </c:pt>
                <c:pt idx="2">
                  <c:v>9.5787567602710247E-2</c:v>
                </c:pt>
                <c:pt idx="3">
                  <c:v>0.13504594638233378</c:v>
                </c:pt>
                <c:pt idx="4">
                  <c:v>0.16529021682655459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صنعت!$A$22</c:f>
              <c:strCache>
                <c:ptCount val="1"/>
                <c:pt idx="0">
                  <c:v>حاشیه سود عملیاتی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صنعت!$B$14:$F$20</c:f>
              <c:strCache>
                <c:ptCount val="5"/>
                <c:pt idx="0">
                  <c:v>سال 93</c:v>
                </c:pt>
                <c:pt idx="1">
                  <c:v>سال 94</c:v>
                </c:pt>
                <c:pt idx="2">
                  <c:v>سال 95</c:v>
                </c:pt>
                <c:pt idx="3">
                  <c:v>سال 96</c:v>
                </c:pt>
                <c:pt idx="4">
                  <c:v>سال 97</c:v>
                </c:pt>
              </c:strCache>
            </c:strRef>
          </c:cat>
          <c:val>
            <c:numRef>
              <c:f>صنعت!$B$22:$F$22</c:f>
              <c:numCache>
                <c:formatCode>0%</c:formatCode>
                <c:ptCount val="5"/>
                <c:pt idx="0">
                  <c:v>7.8009502134632633E-2</c:v>
                </c:pt>
                <c:pt idx="1">
                  <c:v>5.3406913112747929E-2</c:v>
                </c:pt>
                <c:pt idx="2">
                  <c:v>7.213649738974634E-2</c:v>
                </c:pt>
                <c:pt idx="3">
                  <c:v>0.10880689083771268</c:v>
                </c:pt>
                <c:pt idx="4">
                  <c:v>0.14369476443807655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صنعت!$A$23</c:f>
              <c:strCache>
                <c:ptCount val="1"/>
                <c:pt idx="0">
                  <c:v>حاشیه سود خالص</c:v>
                </c:pt>
              </c:strCache>
            </c:strRef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صنعت!$B$14:$F$20</c:f>
              <c:strCache>
                <c:ptCount val="5"/>
                <c:pt idx="0">
                  <c:v>سال 93</c:v>
                </c:pt>
                <c:pt idx="1">
                  <c:v>سال 94</c:v>
                </c:pt>
                <c:pt idx="2">
                  <c:v>سال 95</c:v>
                </c:pt>
                <c:pt idx="3">
                  <c:v>سال 96</c:v>
                </c:pt>
                <c:pt idx="4">
                  <c:v>سال 97</c:v>
                </c:pt>
              </c:strCache>
            </c:strRef>
          </c:cat>
          <c:val>
            <c:numRef>
              <c:f>صنعت!$B$23:$F$23</c:f>
              <c:numCache>
                <c:formatCode>0%</c:formatCode>
                <c:ptCount val="5"/>
                <c:pt idx="0">
                  <c:v>4.5826319261349724E-2</c:v>
                </c:pt>
                <c:pt idx="1">
                  <c:v>1.4846505071361454E-2</c:v>
                </c:pt>
                <c:pt idx="2">
                  <c:v>4.8360694870561105E-2</c:v>
                </c:pt>
                <c:pt idx="3">
                  <c:v>8.8362489083535556E-2</c:v>
                </c:pt>
                <c:pt idx="4">
                  <c:v>0.12623220598647783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589184"/>
        <c:axId val="1835590272"/>
      </c:lineChart>
      <c:catAx>
        <c:axId val="183558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835590272"/>
        <c:crosses val="autoZero"/>
        <c:auto val="1"/>
        <c:lblAlgn val="ctr"/>
        <c:lblOffset val="100"/>
        <c:noMultiLvlLbl val="0"/>
      </c:catAx>
      <c:valAx>
        <c:axId val="18355902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83558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rgbClr val="0070C0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600076</xdr:colOff>
      <xdr:row>0</xdr:row>
      <xdr:rowOff>257175</xdr:rowOff>
    </xdr:from>
    <xdr:to>
      <xdr:col>19</xdr:col>
      <xdr:colOff>400050</xdr:colOff>
      <xdr:row>15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rightToLeft="1" topLeftCell="A19" workbookViewId="0">
      <selection activeCell="J27" sqref="J27"/>
    </sheetView>
  </sheetViews>
  <sheetFormatPr defaultRowHeight="15" x14ac:dyDescent="0.25"/>
  <cols>
    <col min="1" max="1" width="37.7109375" customWidth="1"/>
    <col min="2" max="2" width="10.5703125" customWidth="1"/>
    <col min="3" max="3" width="9.28515625" customWidth="1"/>
    <col min="4" max="6" width="10.140625" bestFit="1" customWidth="1"/>
  </cols>
  <sheetData>
    <row r="1" spans="1:6" ht="21" x14ac:dyDescent="0.25">
      <c r="A1" s="9" t="s">
        <v>17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6" ht="19.5" x14ac:dyDescent="0.25">
      <c r="A2" s="10" t="s">
        <v>0</v>
      </c>
      <c r="B2" s="3">
        <v>239865</v>
      </c>
      <c r="C2" s="3">
        <v>389827</v>
      </c>
      <c r="D2" s="3">
        <v>623161</v>
      </c>
      <c r="E2" s="3">
        <v>695722</v>
      </c>
      <c r="F2" s="4">
        <v>1141199</v>
      </c>
    </row>
    <row r="3" spans="1:6" ht="19.5" x14ac:dyDescent="0.25">
      <c r="A3" s="10" t="s">
        <v>1</v>
      </c>
      <c r="B3" s="3">
        <v>-204361</v>
      </c>
      <c r="C3" s="3">
        <v>-458245</v>
      </c>
      <c r="D3" s="3">
        <v>-634855</v>
      </c>
      <c r="E3" s="3">
        <v>-636688</v>
      </c>
      <c r="F3" s="4">
        <v>-1055702</v>
      </c>
    </row>
    <row r="4" spans="1:6" ht="19.5" x14ac:dyDescent="0.25">
      <c r="A4" s="10" t="s">
        <v>2</v>
      </c>
      <c r="B4" s="3">
        <v>35504</v>
      </c>
      <c r="C4" s="3">
        <v>-68418</v>
      </c>
      <c r="D4" s="3">
        <v>-11694</v>
      </c>
      <c r="E4" s="3">
        <v>59034</v>
      </c>
      <c r="F4" s="4">
        <v>85497</v>
      </c>
    </row>
    <row r="5" spans="1:6" ht="19.5" x14ac:dyDescent="0.25">
      <c r="A5" s="10" t="s">
        <v>3</v>
      </c>
      <c r="B5" s="3">
        <v>-9615</v>
      </c>
      <c r="C5" s="3">
        <v>-8750</v>
      </c>
      <c r="D5" s="3">
        <v>-27523</v>
      </c>
      <c r="E5" s="3">
        <v>-24263</v>
      </c>
      <c r="F5" s="4">
        <v>-29171</v>
      </c>
    </row>
    <row r="6" spans="1:6" ht="19.5" x14ac:dyDescent="0.25">
      <c r="A6" s="10" t="s">
        <v>4</v>
      </c>
      <c r="B6" s="3">
        <v>14779</v>
      </c>
      <c r="C6" s="3">
        <v>-5084</v>
      </c>
      <c r="D6" s="3">
        <v>-4942</v>
      </c>
      <c r="E6" s="3">
        <v>-6578</v>
      </c>
      <c r="F6" s="4">
        <v>-5299</v>
      </c>
    </row>
    <row r="7" spans="1:6" ht="19.5" x14ac:dyDescent="0.25">
      <c r="A7" s="10" t="s">
        <v>5</v>
      </c>
      <c r="B7" s="3">
        <v>40668</v>
      </c>
      <c r="C7" s="3">
        <v>-82252</v>
      </c>
      <c r="D7" s="3">
        <v>-44159</v>
      </c>
      <c r="E7" s="3">
        <v>28193</v>
      </c>
      <c r="F7" s="4">
        <v>51027</v>
      </c>
    </row>
    <row r="8" spans="1:6" ht="19.5" x14ac:dyDescent="0.25">
      <c r="A8" s="10" t="s">
        <v>6</v>
      </c>
      <c r="B8" s="3">
        <v>-44803</v>
      </c>
      <c r="C8" s="3">
        <v>-60109</v>
      </c>
      <c r="D8" s="3">
        <v>-66798</v>
      </c>
      <c r="E8" s="3">
        <v>-58745</v>
      </c>
      <c r="F8" s="4">
        <v>-73362</v>
      </c>
    </row>
    <row r="9" spans="1:6" ht="19.5" x14ac:dyDescent="0.25">
      <c r="A9" s="10" t="s">
        <v>7</v>
      </c>
      <c r="B9" s="3">
        <v>15945</v>
      </c>
      <c r="C9" s="3">
        <v>25035</v>
      </c>
      <c r="D9" s="3">
        <v>37906</v>
      </c>
      <c r="E9" s="3">
        <v>7618</v>
      </c>
      <c r="F9" s="4">
        <v>68633</v>
      </c>
    </row>
    <row r="10" spans="1:6" ht="19.5" x14ac:dyDescent="0.25">
      <c r="A10" s="10" t="s">
        <v>22</v>
      </c>
      <c r="B10" s="3">
        <v>11810</v>
      </c>
      <c r="C10" s="3">
        <v>-117326</v>
      </c>
      <c r="D10" s="3">
        <v>-73051</v>
      </c>
      <c r="E10" s="3">
        <v>-22934</v>
      </c>
      <c r="F10" s="4">
        <v>46298</v>
      </c>
    </row>
    <row r="11" spans="1:6" ht="19.5" x14ac:dyDescent="0.25">
      <c r="A11" s="10" t="s">
        <v>8</v>
      </c>
      <c r="B11" s="3">
        <v>-831</v>
      </c>
      <c r="C11" s="3">
        <v>0</v>
      </c>
      <c r="D11" s="3">
        <v>0</v>
      </c>
      <c r="E11" s="3">
        <v>0</v>
      </c>
      <c r="F11" s="4">
        <v>0</v>
      </c>
    </row>
    <row r="12" spans="1:6" ht="19.5" x14ac:dyDescent="0.25">
      <c r="A12" s="10" t="s">
        <v>9</v>
      </c>
      <c r="B12" s="3">
        <v>10979</v>
      </c>
      <c r="C12" s="3">
        <v>-117326</v>
      </c>
      <c r="D12" s="3">
        <v>-73051</v>
      </c>
      <c r="E12" s="3">
        <v>-22934</v>
      </c>
      <c r="F12" s="4">
        <v>46298</v>
      </c>
    </row>
    <row r="13" spans="1:6" ht="19.5" x14ac:dyDescent="0.25">
      <c r="A13" s="10" t="s">
        <v>10</v>
      </c>
      <c r="B13" s="3">
        <v>22</v>
      </c>
      <c r="C13" s="3">
        <v>-230</v>
      </c>
      <c r="D13" s="3">
        <v>-143</v>
      </c>
      <c r="E13" s="3">
        <v>-45</v>
      </c>
      <c r="F13" s="4">
        <v>91</v>
      </c>
    </row>
    <row r="14" spans="1:6" ht="20.25" thickBot="1" x14ac:dyDescent="0.3">
      <c r="A14" s="11" t="s">
        <v>11</v>
      </c>
      <c r="B14" s="5">
        <v>510000</v>
      </c>
      <c r="C14" s="5">
        <v>510000</v>
      </c>
      <c r="D14" s="5">
        <v>510000</v>
      </c>
      <c r="E14" s="5">
        <v>510000</v>
      </c>
      <c r="F14" s="6">
        <v>510000</v>
      </c>
    </row>
    <row r="17" spans="1:16" ht="19.5" x14ac:dyDescent="0.25">
      <c r="A17" s="14" t="s">
        <v>23</v>
      </c>
      <c r="B17" s="15">
        <f>B4/B2</f>
        <v>0.14801659266670836</v>
      </c>
      <c r="C17" s="15">
        <f t="shared" ref="C17:F17" si="0">C4/C2</f>
        <v>-0.17550862305586837</v>
      </c>
      <c r="D17" s="15">
        <f t="shared" si="0"/>
        <v>-1.8765615948366475E-2</v>
      </c>
      <c r="E17" s="15">
        <f t="shared" si="0"/>
        <v>8.4852857894388845E-2</v>
      </c>
      <c r="F17" s="16">
        <f t="shared" si="0"/>
        <v>7.4918572483852516E-2</v>
      </c>
      <c r="P17" s="12" t="s">
        <v>26</v>
      </c>
    </row>
    <row r="18" spans="1:16" ht="19.5" x14ac:dyDescent="0.25">
      <c r="A18" s="14" t="s">
        <v>24</v>
      </c>
      <c r="B18" s="15">
        <f>B7/B2</f>
        <v>0.16954536927021449</v>
      </c>
      <c r="C18" s="15">
        <f t="shared" ref="C18:F18" si="1">C7/C2</f>
        <v>-0.21099615983500372</v>
      </c>
      <c r="D18" s="15">
        <f t="shared" si="1"/>
        <v>-7.0862907017608612E-2</v>
      </c>
      <c r="E18" s="15">
        <f t="shared" si="1"/>
        <v>4.0523369966739588E-2</v>
      </c>
      <c r="F18" s="15">
        <f t="shared" si="1"/>
        <v>4.4713498697422624E-2</v>
      </c>
    </row>
    <row r="19" spans="1:16" ht="19.5" x14ac:dyDescent="0.25">
      <c r="A19" s="14" t="s">
        <v>25</v>
      </c>
      <c r="B19" s="15">
        <f>B12/B2</f>
        <v>4.5771579846997271E-2</v>
      </c>
      <c r="C19" s="15">
        <f t="shared" ref="C19:F19" si="2">C12/C2</f>
        <v>-0.3009694043768133</v>
      </c>
      <c r="D19" s="15">
        <f t="shared" si="2"/>
        <v>-0.11722652733402765</v>
      </c>
      <c r="E19" s="15">
        <f t="shared" si="2"/>
        <v>-3.2964316206760748E-2</v>
      </c>
      <c r="F19" s="16">
        <f t="shared" si="2"/>
        <v>4.0569611434990743E-2</v>
      </c>
    </row>
    <row r="22" spans="1:16" ht="15.75" thickBot="1" x14ac:dyDescent="0.3">
      <c r="A22" s="22"/>
      <c r="B22" s="22"/>
      <c r="C22" s="22"/>
      <c r="D22" s="22"/>
      <c r="E22" s="22"/>
      <c r="F22" s="22"/>
    </row>
    <row r="23" spans="1:16" ht="19.5" x14ac:dyDescent="0.25">
      <c r="A23" s="28" t="s">
        <v>73</v>
      </c>
      <c r="B23" s="23" t="s">
        <v>12</v>
      </c>
      <c r="C23" s="23" t="s">
        <v>13</v>
      </c>
      <c r="D23" s="23" t="s">
        <v>14</v>
      </c>
      <c r="E23" s="23" t="s">
        <v>15</v>
      </c>
      <c r="F23" s="24" t="s">
        <v>16</v>
      </c>
    </row>
    <row r="24" spans="1:16" ht="19.5" x14ac:dyDescent="0.5">
      <c r="A24" s="29" t="s">
        <v>49</v>
      </c>
      <c r="B24" s="25"/>
      <c r="C24" s="25"/>
      <c r="D24" s="25">
        <v>5097</v>
      </c>
      <c r="E24" s="25">
        <v>9451</v>
      </c>
      <c r="F24" s="30">
        <v>5518</v>
      </c>
    </row>
    <row r="25" spans="1:16" ht="19.5" x14ac:dyDescent="0.5">
      <c r="A25" s="29" t="s">
        <v>50</v>
      </c>
      <c r="B25" s="25"/>
      <c r="C25" s="25"/>
      <c r="D25" s="25">
        <v>22649</v>
      </c>
      <c r="E25" s="25">
        <v>34660</v>
      </c>
      <c r="F25" s="30">
        <v>17904</v>
      </c>
    </row>
    <row r="26" spans="1:16" ht="19.5" x14ac:dyDescent="0.5">
      <c r="A26" s="29" t="s">
        <v>51</v>
      </c>
      <c r="B26" s="25"/>
      <c r="C26" s="25"/>
      <c r="D26" s="25">
        <v>10164</v>
      </c>
      <c r="E26" s="25">
        <v>14537</v>
      </c>
      <c r="F26" s="30">
        <v>6612</v>
      </c>
    </row>
    <row r="27" spans="1:16" ht="19.5" x14ac:dyDescent="0.5">
      <c r="A27" s="29" t="s">
        <v>52</v>
      </c>
      <c r="B27" s="25"/>
      <c r="C27" s="25"/>
      <c r="D27" s="25">
        <v>3426</v>
      </c>
      <c r="E27" s="25">
        <v>8658</v>
      </c>
      <c r="F27" s="30">
        <v>4418</v>
      </c>
    </row>
    <row r="28" spans="1:16" ht="19.5" x14ac:dyDescent="0.5">
      <c r="A28" s="29" t="s">
        <v>53</v>
      </c>
      <c r="B28" s="25"/>
      <c r="C28" s="25"/>
      <c r="D28" s="25">
        <v>0</v>
      </c>
      <c r="E28" s="31">
        <v>0</v>
      </c>
      <c r="F28" s="30">
        <v>218</v>
      </c>
    </row>
    <row r="29" spans="1:16" s="1" customFormat="1" ht="19.5" x14ac:dyDescent="0.5">
      <c r="A29" s="29" t="s">
        <v>56</v>
      </c>
      <c r="B29" s="25"/>
      <c r="C29" s="25"/>
      <c r="D29" s="25">
        <v>0</v>
      </c>
      <c r="E29" s="31">
        <v>34644</v>
      </c>
      <c r="F29" s="30"/>
    </row>
    <row r="30" spans="1:16" ht="19.5" x14ac:dyDescent="0.5">
      <c r="A30" s="29" t="s">
        <v>54</v>
      </c>
      <c r="B30" s="25"/>
      <c r="C30" s="25"/>
      <c r="D30" s="25">
        <v>129</v>
      </c>
      <c r="E30" s="25">
        <v>363</v>
      </c>
      <c r="F30" s="30">
        <v>313</v>
      </c>
    </row>
    <row r="31" spans="1:16" ht="20.25" thickBot="1" x14ac:dyDescent="0.55000000000000004">
      <c r="A31" s="32" t="s">
        <v>55</v>
      </c>
      <c r="B31" s="26"/>
      <c r="C31" s="26"/>
      <c r="D31" s="26">
        <f>SUM(D24:D30)</f>
        <v>41465</v>
      </c>
      <c r="E31" s="26">
        <f>SUM(E24:E30)</f>
        <v>102313</v>
      </c>
      <c r="F31" s="27">
        <f>SUM(F24:F30)</f>
        <v>34983</v>
      </c>
    </row>
    <row r="32" spans="1:16" ht="15.75" thickBot="1" x14ac:dyDescent="0.3">
      <c r="A32" s="22"/>
      <c r="B32" s="22"/>
      <c r="C32" s="22"/>
      <c r="D32" s="22"/>
      <c r="E32" s="22"/>
      <c r="F32" s="22"/>
    </row>
    <row r="33" spans="1:6" ht="19.5" x14ac:dyDescent="0.25">
      <c r="A33" s="28" t="s">
        <v>74</v>
      </c>
      <c r="B33" s="23" t="s">
        <v>12</v>
      </c>
      <c r="C33" s="23" t="s">
        <v>13</v>
      </c>
      <c r="D33" s="23" t="s">
        <v>58</v>
      </c>
      <c r="E33" s="23" t="s">
        <v>16</v>
      </c>
      <c r="F33" s="24" t="s">
        <v>57</v>
      </c>
    </row>
    <row r="34" spans="1:6" ht="19.5" x14ac:dyDescent="0.5">
      <c r="A34" s="29" t="s">
        <v>49</v>
      </c>
      <c r="B34" s="25"/>
      <c r="C34" s="25"/>
      <c r="D34" s="25">
        <v>3573475</v>
      </c>
      <c r="E34" s="25">
        <v>3430642</v>
      </c>
      <c r="F34" s="30">
        <v>7046394</v>
      </c>
    </row>
    <row r="35" spans="1:6" ht="19.5" x14ac:dyDescent="0.5">
      <c r="A35" s="29" t="s">
        <v>50</v>
      </c>
      <c r="B35" s="25"/>
      <c r="C35" s="25"/>
      <c r="D35" s="25">
        <v>27166497</v>
      </c>
      <c r="E35" s="25">
        <v>25929198</v>
      </c>
      <c r="F35" s="30">
        <v>29589701</v>
      </c>
    </row>
    <row r="36" spans="1:6" ht="19.5" x14ac:dyDescent="0.5">
      <c r="A36" s="29" t="s">
        <v>51</v>
      </c>
      <c r="B36" s="25"/>
      <c r="C36" s="25"/>
      <c r="D36" s="25">
        <v>5268693</v>
      </c>
      <c r="E36" s="25">
        <v>8945725</v>
      </c>
      <c r="F36" s="30">
        <v>9925741</v>
      </c>
    </row>
    <row r="37" spans="1:6" ht="19.5" x14ac:dyDescent="0.5">
      <c r="A37" s="29" t="s">
        <v>52</v>
      </c>
      <c r="B37" s="25"/>
      <c r="C37" s="25"/>
      <c r="D37" s="25">
        <v>1565966</v>
      </c>
      <c r="E37" s="25">
        <v>2016517</v>
      </c>
      <c r="F37" s="30">
        <v>3406745</v>
      </c>
    </row>
    <row r="38" spans="1:6" ht="19.5" x14ac:dyDescent="0.5">
      <c r="A38" s="29" t="s">
        <v>53</v>
      </c>
      <c r="B38" s="25"/>
      <c r="C38" s="25"/>
      <c r="D38" s="25">
        <v>0</v>
      </c>
      <c r="E38" s="31">
        <v>0</v>
      </c>
      <c r="F38" s="30">
        <v>7500000</v>
      </c>
    </row>
    <row r="39" spans="1:6" s="1" customFormat="1" ht="19.5" x14ac:dyDescent="0.5">
      <c r="A39" s="29" t="s">
        <v>56</v>
      </c>
      <c r="B39" s="25"/>
      <c r="C39" s="25"/>
      <c r="D39" s="25">
        <v>0</v>
      </c>
      <c r="E39" s="25">
        <v>1779991</v>
      </c>
      <c r="F39" s="30">
        <v>0</v>
      </c>
    </row>
    <row r="40" spans="1:6" ht="19.5" x14ac:dyDescent="0.5">
      <c r="A40" s="29" t="s">
        <v>54</v>
      </c>
      <c r="B40" s="25"/>
      <c r="C40" s="25"/>
      <c r="D40" s="25">
        <v>25201550</v>
      </c>
      <c r="E40" s="25">
        <v>27203857</v>
      </c>
      <c r="F40" s="30">
        <v>27277955</v>
      </c>
    </row>
    <row r="41" spans="1:6" ht="15.75" thickBot="1" x14ac:dyDescent="0.3">
      <c r="A41" s="22"/>
      <c r="B41" s="22"/>
      <c r="C41" s="22"/>
      <c r="D41" s="22"/>
      <c r="E41" s="22"/>
      <c r="F41" s="22"/>
    </row>
    <row r="42" spans="1:6" ht="19.5" x14ac:dyDescent="0.25">
      <c r="A42" s="28" t="s">
        <v>75</v>
      </c>
      <c r="B42" s="23" t="s">
        <v>12</v>
      </c>
      <c r="C42" s="23" t="s">
        <v>13</v>
      </c>
      <c r="D42" s="23" t="s">
        <v>14</v>
      </c>
      <c r="E42" s="23" t="s">
        <v>15</v>
      </c>
      <c r="F42" s="24" t="s">
        <v>16</v>
      </c>
    </row>
    <row r="43" spans="1:6" ht="19.5" x14ac:dyDescent="0.5">
      <c r="A43" s="29" t="s">
        <v>49</v>
      </c>
      <c r="B43" s="25"/>
      <c r="C43" s="25"/>
      <c r="D43" s="25">
        <v>18214</v>
      </c>
      <c r="E43" s="25">
        <v>32423</v>
      </c>
      <c r="F43" s="30">
        <v>38882</v>
      </c>
    </row>
    <row r="44" spans="1:6" ht="19.5" x14ac:dyDescent="0.5">
      <c r="A44" s="29" t="s">
        <v>50</v>
      </c>
      <c r="B44" s="25"/>
      <c r="C44" s="25"/>
      <c r="D44" s="25">
        <v>615294</v>
      </c>
      <c r="E44" s="25">
        <v>898706</v>
      </c>
      <c r="F44" s="30">
        <v>529774</v>
      </c>
    </row>
    <row r="45" spans="1:6" ht="19.5" x14ac:dyDescent="0.5">
      <c r="A45" s="29" t="s">
        <v>51</v>
      </c>
      <c r="B45" s="25"/>
      <c r="C45" s="25"/>
      <c r="D45" s="25">
        <v>53551</v>
      </c>
      <c r="E45" s="25">
        <v>130044</v>
      </c>
      <c r="F45" s="30">
        <v>65629</v>
      </c>
    </row>
    <row r="46" spans="1:6" ht="19.5" x14ac:dyDescent="0.5">
      <c r="A46" s="29" t="s">
        <v>52</v>
      </c>
      <c r="B46" s="25"/>
      <c r="C46" s="25"/>
      <c r="D46" s="25">
        <v>5365</v>
      </c>
      <c r="E46" s="25">
        <v>17459</v>
      </c>
      <c r="F46" s="30">
        <v>15051</v>
      </c>
    </row>
    <row r="47" spans="1:6" ht="19.5" x14ac:dyDescent="0.5">
      <c r="A47" s="29" t="s">
        <v>53</v>
      </c>
      <c r="B47" s="25"/>
      <c r="C47" s="25"/>
      <c r="D47" s="25">
        <v>0</v>
      </c>
      <c r="E47" s="31">
        <v>0</v>
      </c>
      <c r="F47" s="30">
        <v>1635</v>
      </c>
    </row>
    <row r="48" spans="1:6" s="1" customFormat="1" ht="19.5" x14ac:dyDescent="0.5">
      <c r="A48" s="29" t="s">
        <v>56</v>
      </c>
      <c r="B48" s="25"/>
      <c r="C48" s="25"/>
      <c r="D48" s="25">
        <v>0</v>
      </c>
      <c r="E48" s="31">
        <v>61666</v>
      </c>
      <c r="F48" s="30"/>
    </row>
    <row r="49" spans="1:6" ht="19.5" x14ac:dyDescent="0.5">
      <c r="A49" s="29" t="s">
        <v>54</v>
      </c>
      <c r="B49" s="25"/>
      <c r="C49" s="25"/>
      <c r="D49" s="25">
        <v>3251</v>
      </c>
      <c r="E49" s="25">
        <v>9875</v>
      </c>
      <c r="F49" s="30">
        <v>8538</v>
      </c>
    </row>
    <row r="50" spans="1:6" ht="20.25" thickBot="1" x14ac:dyDescent="0.55000000000000004">
      <c r="A50" s="32" t="s">
        <v>55</v>
      </c>
      <c r="B50" s="26"/>
      <c r="C50" s="26"/>
      <c r="D50" s="26">
        <f>SUM(D43:D49)</f>
        <v>695675</v>
      </c>
      <c r="E50" s="26">
        <f>SUM(E43:E49)</f>
        <v>1150173</v>
      </c>
      <c r="F50" s="27">
        <f>SUM(F43:F49)</f>
        <v>659509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16" workbookViewId="0">
      <selection activeCell="F28" sqref="A28:F28"/>
    </sheetView>
  </sheetViews>
  <sheetFormatPr defaultRowHeight="15" x14ac:dyDescent="0.25"/>
  <cols>
    <col min="1" max="1" width="37.7109375" style="1" customWidth="1"/>
    <col min="2" max="6" width="10.140625" style="1" bestFit="1" customWidth="1"/>
    <col min="7" max="16384" width="9.140625" style="1"/>
  </cols>
  <sheetData>
    <row r="1" spans="1:16" ht="21" x14ac:dyDescent="0.25">
      <c r="A1" s="9" t="s">
        <v>18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1158190</v>
      </c>
      <c r="C2" s="3">
        <v>655246</v>
      </c>
      <c r="D2" s="3">
        <v>672455</v>
      </c>
      <c r="E2" s="3">
        <v>1214680</v>
      </c>
      <c r="F2" s="4">
        <v>1356397</v>
      </c>
    </row>
    <row r="3" spans="1:16" ht="19.5" x14ac:dyDescent="0.25">
      <c r="A3" s="10" t="s">
        <v>1</v>
      </c>
      <c r="B3" s="3">
        <v>-1116894</v>
      </c>
      <c r="C3" s="3">
        <v>-631671</v>
      </c>
      <c r="D3" s="3">
        <v>-583989</v>
      </c>
      <c r="E3" s="3">
        <v>-1002738</v>
      </c>
      <c r="F3" s="4">
        <v>-1113968</v>
      </c>
    </row>
    <row r="4" spans="1:16" ht="19.5" x14ac:dyDescent="0.25">
      <c r="A4" s="10" t="s">
        <v>2</v>
      </c>
      <c r="B4" s="3">
        <v>41296</v>
      </c>
      <c r="C4" s="3">
        <v>23575</v>
      </c>
      <c r="D4" s="3">
        <v>88466</v>
      </c>
      <c r="E4" s="3">
        <v>211942</v>
      </c>
      <c r="F4" s="4">
        <v>242429</v>
      </c>
    </row>
    <row r="5" spans="1:16" ht="19.5" x14ac:dyDescent="0.25">
      <c r="A5" s="10" t="s">
        <v>3</v>
      </c>
      <c r="B5" s="3">
        <v>-31561</v>
      </c>
      <c r="C5" s="3">
        <v>-29993</v>
      </c>
      <c r="D5" s="3">
        <v>-25626</v>
      </c>
      <c r="E5" s="3">
        <v>-36124</v>
      </c>
      <c r="F5" s="4">
        <v>-45282</v>
      </c>
    </row>
    <row r="6" spans="1:16" ht="19.5" x14ac:dyDescent="0.25">
      <c r="A6" s="10" t="s">
        <v>4</v>
      </c>
      <c r="B6" s="3">
        <v>3337</v>
      </c>
      <c r="C6" s="3">
        <v>2931</v>
      </c>
      <c r="D6" s="3">
        <v>7729</v>
      </c>
      <c r="E6" s="3">
        <v>13429</v>
      </c>
      <c r="F6" s="4">
        <v>22032</v>
      </c>
    </row>
    <row r="7" spans="1:16" ht="19.5" x14ac:dyDescent="0.25">
      <c r="A7" s="10" t="s">
        <v>5</v>
      </c>
      <c r="B7" s="3">
        <v>13072</v>
      </c>
      <c r="C7" s="3">
        <v>-3487</v>
      </c>
      <c r="D7" s="3">
        <v>70569</v>
      </c>
      <c r="E7" s="3">
        <v>189247</v>
      </c>
      <c r="F7" s="4">
        <v>219179</v>
      </c>
    </row>
    <row r="8" spans="1:16" ht="19.5" x14ac:dyDescent="0.25">
      <c r="A8" s="10" t="s">
        <v>6</v>
      </c>
      <c r="B8" s="3">
        <v>-40586</v>
      </c>
      <c r="C8" s="3">
        <v>-30411</v>
      </c>
      <c r="D8" s="3">
        <v>-24639</v>
      </c>
      <c r="E8" s="3">
        <v>-37602</v>
      </c>
      <c r="F8" s="4">
        <v>-20649</v>
      </c>
    </row>
    <row r="9" spans="1:16" ht="19.5" x14ac:dyDescent="0.25">
      <c r="A9" s="10" t="s">
        <v>7</v>
      </c>
      <c r="B9" s="3">
        <v>5149</v>
      </c>
      <c r="C9" s="3">
        <v>1580</v>
      </c>
      <c r="D9" s="3">
        <v>10326</v>
      </c>
      <c r="E9" s="3">
        <v>6203</v>
      </c>
      <c r="F9" s="4">
        <v>49286</v>
      </c>
    </row>
    <row r="10" spans="1:16" ht="19.5" x14ac:dyDescent="0.25">
      <c r="A10" s="10" t="s">
        <v>22</v>
      </c>
      <c r="B10" s="3">
        <v>-22365</v>
      </c>
      <c r="C10" s="3">
        <v>-32318</v>
      </c>
      <c r="D10" s="3">
        <v>56256</v>
      </c>
      <c r="E10" s="3">
        <v>157848</v>
      </c>
      <c r="F10" s="4">
        <v>247816</v>
      </c>
    </row>
    <row r="11" spans="1:16" ht="19.5" x14ac:dyDescent="0.25">
      <c r="A11" s="10" t="s">
        <v>8</v>
      </c>
      <c r="B11" s="3">
        <v>0</v>
      </c>
      <c r="C11" s="3">
        <v>0</v>
      </c>
      <c r="D11" s="3">
        <v>-8587</v>
      </c>
      <c r="E11" s="3">
        <v>-28891</v>
      </c>
      <c r="F11" s="4">
        <v>-45825</v>
      </c>
    </row>
    <row r="12" spans="1:16" ht="19.5" x14ac:dyDescent="0.25">
      <c r="A12" s="10" t="s">
        <v>9</v>
      </c>
      <c r="B12" s="3">
        <v>-22365</v>
      </c>
      <c r="C12" s="3">
        <v>-32318</v>
      </c>
      <c r="D12" s="3">
        <v>47669</v>
      </c>
      <c r="E12" s="3">
        <v>128957</v>
      </c>
      <c r="F12" s="4">
        <v>201991</v>
      </c>
    </row>
    <row r="13" spans="1:16" ht="19.5" x14ac:dyDescent="0.25">
      <c r="A13" s="10" t="s">
        <v>10</v>
      </c>
      <c r="B13" s="3">
        <v>-160</v>
      </c>
      <c r="C13" s="3">
        <v>-231</v>
      </c>
      <c r="D13" s="3">
        <v>340</v>
      </c>
      <c r="E13" s="3">
        <v>921</v>
      </c>
      <c r="F13" s="4">
        <v>1443</v>
      </c>
    </row>
    <row r="14" spans="1:16" ht="20.25" thickBot="1" x14ac:dyDescent="0.3">
      <c r="A14" s="11" t="s">
        <v>11</v>
      </c>
      <c r="B14" s="5">
        <v>140000</v>
      </c>
      <c r="C14" s="5">
        <v>140000</v>
      </c>
      <c r="D14" s="5">
        <v>140000</v>
      </c>
      <c r="E14" s="5">
        <v>140000</v>
      </c>
      <c r="F14" s="6">
        <v>140000</v>
      </c>
    </row>
    <row r="16" spans="1:16" ht="19.5" x14ac:dyDescent="0.25">
      <c r="A16" s="14" t="s">
        <v>23</v>
      </c>
      <c r="B16" s="15">
        <f>B4/B2</f>
        <v>3.5655635085780402E-2</v>
      </c>
      <c r="C16" s="15">
        <f t="shared" ref="C16:F16" si="0">C4/C2</f>
        <v>3.5978853743479547E-2</v>
      </c>
      <c r="D16" s="15">
        <f t="shared" si="0"/>
        <v>0.131556758444803</v>
      </c>
      <c r="E16" s="15">
        <f t="shared" si="0"/>
        <v>0.17448381466723747</v>
      </c>
      <c r="F16" s="16">
        <f t="shared" si="0"/>
        <v>0.17873012104863104</v>
      </c>
      <c r="P16" s="1" t="s">
        <v>26</v>
      </c>
    </row>
    <row r="17" spans="1:6" ht="19.5" x14ac:dyDescent="0.25">
      <c r="A17" s="14" t="s">
        <v>24</v>
      </c>
      <c r="B17" s="15">
        <f>B7/B2</f>
        <v>1.128657646845509E-2</v>
      </c>
      <c r="C17" s="15">
        <f t="shared" ref="C17:F17" si="1">C7/C2</f>
        <v>-5.3216654508383109E-3</v>
      </c>
      <c r="D17" s="15">
        <f t="shared" si="1"/>
        <v>0.10494233814902112</v>
      </c>
      <c r="E17" s="15">
        <f t="shared" si="1"/>
        <v>0.1557998814502585</v>
      </c>
      <c r="F17" s="15">
        <f t="shared" si="1"/>
        <v>0.16158912176892162</v>
      </c>
    </row>
    <row r="18" spans="1:6" ht="19.5" x14ac:dyDescent="0.25">
      <c r="A18" s="14" t="s">
        <v>25</v>
      </c>
      <c r="B18" s="15">
        <f>B12/B2</f>
        <v>-1.931030314542519E-2</v>
      </c>
      <c r="C18" s="15">
        <f t="shared" ref="C18:F18" si="2">C12/C2</f>
        <v>-4.9321934052249078E-2</v>
      </c>
      <c r="D18" s="15">
        <f t="shared" si="2"/>
        <v>7.0888014811400016E-2</v>
      </c>
      <c r="E18" s="15">
        <f t="shared" si="2"/>
        <v>0.10616540981987026</v>
      </c>
      <c r="F18" s="16">
        <f t="shared" si="2"/>
        <v>0.14891731550571108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112</v>
      </c>
      <c r="B21" s="25">
        <v>20637</v>
      </c>
      <c r="C21" s="25">
        <v>17151</v>
      </c>
      <c r="D21" s="25">
        <v>19954</v>
      </c>
      <c r="E21" s="25">
        <v>25247</v>
      </c>
      <c r="F21" s="30">
        <v>38243</v>
      </c>
    </row>
    <row r="22" spans="1:6" ht="19.5" x14ac:dyDescent="0.5">
      <c r="A22" s="29" t="s">
        <v>51</v>
      </c>
      <c r="B22" s="25">
        <v>5621</v>
      </c>
      <c r="C22" s="25">
        <v>7855</v>
      </c>
      <c r="D22" s="25">
        <v>8824</v>
      </c>
      <c r="E22" s="25">
        <v>15447</v>
      </c>
      <c r="F22" s="30">
        <v>16500</v>
      </c>
    </row>
    <row r="23" spans="1:6" ht="19.5" x14ac:dyDescent="0.5">
      <c r="A23" s="29" t="s">
        <v>113</v>
      </c>
      <c r="B23" s="25">
        <v>55933</v>
      </c>
      <c r="C23" s="25">
        <v>34847</v>
      </c>
      <c r="D23" s="25">
        <v>47494</v>
      </c>
      <c r="E23" s="25">
        <v>27379</v>
      </c>
      <c r="F23" s="30">
        <v>46037</v>
      </c>
    </row>
    <row r="24" spans="1:6" ht="19.5" x14ac:dyDescent="0.5">
      <c r="A24" s="29" t="s">
        <v>49</v>
      </c>
      <c r="B24" s="25">
        <v>4881</v>
      </c>
      <c r="C24" s="25">
        <v>5508</v>
      </c>
      <c r="D24" s="25">
        <v>6309</v>
      </c>
      <c r="E24" s="25">
        <v>5572</v>
      </c>
      <c r="F24" s="30">
        <v>5073</v>
      </c>
    </row>
    <row r="25" spans="1:6" ht="19.5" x14ac:dyDescent="0.5">
      <c r="A25" s="29" t="s">
        <v>64</v>
      </c>
      <c r="B25" s="25">
        <v>15227</v>
      </c>
      <c r="C25" s="25">
        <v>15004</v>
      </c>
      <c r="D25" s="25">
        <v>19372</v>
      </c>
      <c r="E25" s="25">
        <v>25316</v>
      </c>
      <c r="F25" s="30">
        <v>7706</v>
      </c>
    </row>
    <row r="26" spans="1:6" ht="19.5" x14ac:dyDescent="0.5">
      <c r="A26" s="29" t="s">
        <v>72</v>
      </c>
      <c r="B26" s="25">
        <v>435</v>
      </c>
      <c r="C26" s="25">
        <v>3000</v>
      </c>
      <c r="D26" s="25">
        <v>551</v>
      </c>
      <c r="E26" s="25">
        <v>449</v>
      </c>
      <c r="F26" s="30">
        <v>0</v>
      </c>
    </row>
    <row r="27" spans="1:6" ht="19.5" x14ac:dyDescent="0.5">
      <c r="A27" s="29" t="s">
        <v>114</v>
      </c>
      <c r="B27" s="25">
        <v>33018</v>
      </c>
      <c r="C27" s="25">
        <v>3711</v>
      </c>
      <c r="D27" s="25">
        <v>134</v>
      </c>
      <c r="E27" s="25">
        <v>12434</v>
      </c>
      <c r="F27" s="30">
        <v>0</v>
      </c>
    </row>
    <row r="28" spans="1:6" ht="20.25" thickBot="1" x14ac:dyDescent="0.55000000000000004">
      <c r="A28" s="62" t="s">
        <v>67</v>
      </c>
      <c r="B28" s="63">
        <v>135764</v>
      </c>
      <c r="C28" s="63">
        <v>87589</v>
      </c>
      <c r="D28" s="63">
        <v>102638</v>
      </c>
      <c r="E28" s="63">
        <v>111844</v>
      </c>
      <c r="F28" s="64">
        <v>113559</v>
      </c>
    </row>
    <row r="29" spans="1:6" ht="15.75" thickBot="1" x14ac:dyDescent="0.3">
      <c r="A29" s="33"/>
      <c r="B29" s="33"/>
      <c r="C29" s="33"/>
      <c r="D29" s="33"/>
      <c r="E29" s="33"/>
      <c r="F29" s="33"/>
    </row>
    <row r="30" spans="1:6" ht="19.5" x14ac:dyDescent="0.25">
      <c r="A30" s="28" t="s">
        <v>48</v>
      </c>
      <c r="B30" s="23" t="s">
        <v>12</v>
      </c>
      <c r="C30" s="23" t="s">
        <v>13</v>
      </c>
      <c r="D30" s="23" t="s">
        <v>14</v>
      </c>
      <c r="E30" s="23" t="s">
        <v>15</v>
      </c>
      <c r="F30" s="24" t="s">
        <v>16</v>
      </c>
    </row>
    <row r="31" spans="1:6" ht="19.5" x14ac:dyDescent="0.5">
      <c r="A31" s="29" t="s">
        <v>112</v>
      </c>
      <c r="B31" s="25">
        <v>401433</v>
      </c>
      <c r="C31" s="25">
        <v>381093</v>
      </c>
      <c r="D31" s="25">
        <v>500940</v>
      </c>
      <c r="E31" s="25">
        <v>658145</v>
      </c>
      <c r="F31" s="30">
        <v>1099160</v>
      </c>
    </row>
    <row r="32" spans="1:6" ht="19.5" x14ac:dyDescent="0.5">
      <c r="A32" s="29" t="s">
        <v>51</v>
      </c>
      <c r="B32" s="25">
        <v>29354</v>
      </c>
      <c r="C32" s="25">
        <v>39222</v>
      </c>
      <c r="D32" s="25">
        <v>40980</v>
      </c>
      <c r="E32" s="25">
        <v>119887</v>
      </c>
      <c r="F32" s="30">
        <v>157836</v>
      </c>
    </row>
    <row r="33" spans="1:6" ht="19.5" x14ac:dyDescent="0.5">
      <c r="A33" s="29" t="s">
        <v>113</v>
      </c>
      <c r="B33" s="25">
        <v>59587</v>
      </c>
      <c r="C33" s="25">
        <v>35028</v>
      </c>
      <c r="D33" s="25">
        <v>51432</v>
      </c>
      <c r="E33" s="25">
        <v>32186</v>
      </c>
      <c r="F33" s="30">
        <v>52795</v>
      </c>
    </row>
    <row r="34" spans="1:6" ht="19.5" x14ac:dyDescent="0.5">
      <c r="A34" s="29" t="s">
        <v>49</v>
      </c>
      <c r="B34" s="25">
        <v>18891</v>
      </c>
      <c r="C34" s="25">
        <v>19357</v>
      </c>
      <c r="D34" s="25">
        <v>16299</v>
      </c>
      <c r="E34" s="25">
        <v>16464</v>
      </c>
      <c r="F34" s="30">
        <v>32888</v>
      </c>
    </row>
    <row r="35" spans="1:6" ht="19.5" x14ac:dyDescent="0.5">
      <c r="A35" s="29" t="s">
        <v>64</v>
      </c>
      <c r="B35" s="25">
        <v>30454</v>
      </c>
      <c r="C35" s="25">
        <v>32259</v>
      </c>
      <c r="D35" s="25">
        <v>45717</v>
      </c>
      <c r="E35" s="25">
        <v>59567</v>
      </c>
      <c r="F35" s="30">
        <v>13718</v>
      </c>
    </row>
    <row r="36" spans="1:6" ht="19.5" x14ac:dyDescent="0.5">
      <c r="A36" s="29" t="s">
        <v>72</v>
      </c>
      <c r="B36" s="25">
        <v>8064</v>
      </c>
      <c r="C36" s="25">
        <v>64580</v>
      </c>
      <c r="D36" s="25">
        <v>13879</v>
      </c>
      <c r="E36" s="25">
        <v>11351</v>
      </c>
      <c r="F36" s="30">
        <v>0</v>
      </c>
    </row>
    <row r="37" spans="1:6" ht="19.5" x14ac:dyDescent="0.5">
      <c r="A37" s="29" t="s">
        <v>114</v>
      </c>
      <c r="B37" s="25">
        <v>610284</v>
      </c>
      <c r="C37" s="25">
        <v>80054</v>
      </c>
      <c r="D37" s="25">
        <v>3208</v>
      </c>
      <c r="E37" s="25">
        <v>317080</v>
      </c>
      <c r="F37" s="30">
        <v>0</v>
      </c>
    </row>
    <row r="38" spans="1:6" ht="20.25" thickBot="1" x14ac:dyDescent="0.55000000000000004">
      <c r="A38" s="62" t="s">
        <v>67</v>
      </c>
      <c r="B38" s="63">
        <v>1158190</v>
      </c>
      <c r="C38" s="63">
        <v>655246</v>
      </c>
      <c r="D38" s="63">
        <v>672455</v>
      </c>
      <c r="E38" s="63">
        <v>1214680</v>
      </c>
      <c r="F38" s="64">
        <v>1356397</v>
      </c>
    </row>
    <row r="39" spans="1:6" ht="15.75" thickBot="1" x14ac:dyDescent="0.3">
      <c r="A39" s="33"/>
      <c r="B39" s="33"/>
      <c r="C39" s="33"/>
      <c r="D39" s="33"/>
      <c r="E39" s="33"/>
      <c r="F39" s="33"/>
    </row>
    <row r="40" spans="1:6" ht="19.5" x14ac:dyDescent="0.25">
      <c r="A40" s="28" t="s">
        <v>79</v>
      </c>
      <c r="B40" s="23" t="s">
        <v>12</v>
      </c>
      <c r="C40" s="23" t="s">
        <v>13</v>
      </c>
      <c r="D40" s="23" t="s">
        <v>14</v>
      </c>
      <c r="E40" s="23" t="s">
        <v>15</v>
      </c>
      <c r="F40" s="24" t="s">
        <v>16</v>
      </c>
    </row>
    <row r="41" spans="1:6" ht="19.5" x14ac:dyDescent="0.5">
      <c r="A41" s="29" t="s">
        <v>112</v>
      </c>
      <c r="B41" s="25">
        <v>19452101</v>
      </c>
      <c r="C41" s="25">
        <v>22219871</v>
      </c>
      <c r="D41" s="25">
        <v>25104741</v>
      </c>
      <c r="E41" s="25">
        <v>26068246</v>
      </c>
      <c r="F41" s="30">
        <v>28741469</v>
      </c>
    </row>
    <row r="42" spans="1:6" ht="19.5" x14ac:dyDescent="0.5">
      <c r="A42" s="29" t="s">
        <v>51</v>
      </c>
      <c r="B42" s="25">
        <v>5222202</v>
      </c>
      <c r="C42" s="25">
        <v>4993253</v>
      </c>
      <c r="D42" s="25">
        <v>4644152</v>
      </c>
      <c r="E42" s="25">
        <v>7761183</v>
      </c>
      <c r="F42" s="30">
        <v>9565818</v>
      </c>
    </row>
    <row r="43" spans="1:6" ht="19.5" x14ac:dyDescent="0.5">
      <c r="A43" s="29" t="s">
        <v>113</v>
      </c>
      <c r="B43" s="25">
        <v>1065328</v>
      </c>
      <c r="C43" s="25">
        <v>1005194</v>
      </c>
      <c r="D43" s="25">
        <v>1082916</v>
      </c>
      <c r="E43" s="25">
        <v>1175573</v>
      </c>
      <c r="F43" s="30">
        <v>1146795</v>
      </c>
    </row>
    <row r="44" spans="1:6" ht="19.5" x14ac:dyDescent="0.5">
      <c r="A44" s="29" t="s">
        <v>49</v>
      </c>
      <c r="B44" s="25">
        <v>3870313</v>
      </c>
      <c r="C44" s="25">
        <v>3514343</v>
      </c>
      <c r="D44" s="25">
        <v>2583452</v>
      </c>
      <c r="E44" s="25">
        <v>2954774</v>
      </c>
      <c r="F44" s="30">
        <v>6482949</v>
      </c>
    </row>
    <row r="45" spans="1:6" ht="19.5" x14ac:dyDescent="0.5">
      <c r="A45" s="29" t="s">
        <v>64</v>
      </c>
      <c r="B45" s="25">
        <v>2000000</v>
      </c>
      <c r="C45" s="25">
        <v>2150027</v>
      </c>
      <c r="D45" s="25">
        <v>2359953</v>
      </c>
      <c r="E45" s="25">
        <v>2352939</v>
      </c>
      <c r="F45" s="30">
        <v>1780171</v>
      </c>
    </row>
    <row r="46" spans="1:6" ht="19.5" x14ac:dyDescent="0.5">
      <c r="A46" s="29" t="s">
        <v>72</v>
      </c>
      <c r="B46" s="25">
        <v>18537931</v>
      </c>
      <c r="C46" s="25">
        <v>21526667</v>
      </c>
      <c r="D46" s="25">
        <v>25188748</v>
      </c>
      <c r="E46" s="25">
        <v>25280624</v>
      </c>
      <c r="F46" s="30">
        <v>0</v>
      </c>
    </row>
    <row r="47" spans="1:6" ht="20.25" thickBot="1" x14ac:dyDescent="0.55000000000000004">
      <c r="A47" s="65" t="s">
        <v>114</v>
      </c>
      <c r="B47" s="66">
        <v>18483373</v>
      </c>
      <c r="C47" s="66">
        <v>21572083</v>
      </c>
      <c r="D47" s="66">
        <v>23940299</v>
      </c>
      <c r="E47" s="66">
        <v>25501046</v>
      </c>
      <c r="F47" s="6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28" workbookViewId="0">
      <selection activeCell="F38" sqref="A38:F38"/>
    </sheetView>
  </sheetViews>
  <sheetFormatPr defaultRowHeight="15" x14ac:dyDescent="0.25"/>
  <cols>
    <col min="1" max="1" width="37.7109375" style="1" customWidth="1"/>
    <col min="2" max="6" width="10.140625" style="1" bestFit="1" customWidth="1"/>
    <col min="7" max="16384" width="9.140625" style="1"/>
  </cols>
  <sheetData>
    <row r="1" spans="1:16" ht="21" x14ac:dyDescent="0.25">
      <c r="A1" s="9" t="s">
        <v>17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725350</v>
      </c>
      <c r="C2" s="3">
        <v>1093385</v>
      </c>
      <c r="D2" s="3">
        <v>1316622</v>
      </c>
      <c r="E2" s="3">
        <v>1535963</v>
      </c>
      <c r="F2" s="4">
        <v>2238695</v>
      </c>
    </row>
    <row r="3" spans="1:16" ht="19.5" x14ac:dyDescent="0.25">
      <c r="A3" s="10" t="s">
        <v>1</v>
      </c>
      <c r="B3" s="3">
        <v>-524543</v>
      </c>
      <c r="C3" s="3">
        <v>-936826</v>
      </c>
      <c r="D3" s="3">
        <v>-1200262</v>
      </c>
      <c r="E3" s="3">
        <v>-1338309</v>
      </c>
      <c r="F3" s="4">
        <v>-1847366</v>
      </c>
    </row>
    <row r="4" spans="1:16" ht="19.5" x14ac:dyDescent="0.25">
      <c r="A4" s="10" t="s">
        <v>2</v>
      </c>
      <c r="B4" s="3">
        <v>200807</v>
      </c>
      <c r="C4" s="3">
        <v>156559</v>
      </c>
      <c r="D4" s="3">
        <v>116360</v>
      </c>
      <c r="E4" s="3">
        <v>197654</v>
      </c>
      <c r="F4" s="4">
        <v>391329</v>
      </c>
    </row>
    <row r="5" spans="1:16" ht="19.5" x14ac:dyDescent="0.25">
      <c r="A5" s="10" t="s">
        <v>3</v>
      </c>
      <c r="B5" s="3">
        <v>-23969</v>
      </c>
      <c r="C5" s="3">
        <v>-27023</v>
      </c>
      <c r="D5" s="3">
        <v>-28518</v>
      </c>
      <c r="E5" s="3">
        <v>-37879</v>
      </c>
      <c r="F5" s="4">
        <v>-42838</v>
      </c>
    </row>
    <row r="6" spans="1:16" ht="19.5" x14ac:dyDescent="0.25">
      <c r="A6" s="10" t="s">
        <v>4</v>
      </c>
      <c r="B6" s="3">
        <v>0</v>
      </c>
      <c r="C6" s="3">
        <v>0</v>
      </c>
      <c r="D6" s="3">
        <v>0</v>
      </c>
      <c r="E6" s="3">
        <v>0</v>
      </c>
      <c r="F6" s="4">
        <v>-99876</v>
      </c>
    </row>
    <row r="7" spans="1:16" ht="19.5" x14ac:dyDescent="0.25">
      <c r="A7" s="10" t="s">
        <v>5</v>
      </c>
      <c r="B7" s="3">
        <v>176838</v>
      </c>
      <c r="C7" s="3">
        <v>129536</v>
      </c>
      <c r="D7" s="3">
        <v>87842</v>
      </c>
      <c r="E7" s="3">
        <v>159775</v>
      </c>
      <c r="F7" s="4">
        <v>248615</v>
      </c>
    </row>
    <row r="8" spans="1:16" ht="19.5" x14ac:dyDescent="0.25">
      <c r="A8" s="10" t="s">
        <v>6</v>
      </c>
      <c r="B8" s="3">
        <v>0</v>
      </c>
      <c r="C8" s="3">
        <v>0</v>
      </c>
      <c r="D8" s="3">
        <v>0</v>
      </c>
      <c r="E8" s="3">
        <v>0</v>
      </c>
      <c r="F8" s="4">
        <v>-855</v>
      </c>
    </row>
    <row r="9" spans="1:16" ht="19.5" x14ac:dyDescent="0.25">
      <c r="A9" s="10" t="s">
        <v>7</v>
      </c>
      <c r="B9" s="3">
        <v>23895</v>
      </c>
      <c r="C9" s="3">
        <v>20647</v>
      </c>
      <c r="D9" s="3">
        <v>16608</v>
      </c>
      <c r="E9" s="3">
        <v>48158</v>
      </c>
      <c r="F9" s="4">
        <v>18215</v>
      </c>
    </row>
    <row r="10" spans="1:16" ht="19.5" x14ac:dyDescent="0.25">
      <c r="A10" s="10" t="s">
        <v>22</v>
      </c>
      <c r="B10" s="3">
        <v>200733</v>
      </c>
      <c r="C10" s="3">
        <v>150183</v>
      </c>
      <c r="D10" s="3">
        <v>104450</v>
      </c>
      <c r="E10" s="3">
        <v>207933</v>
      </c>
      <c r="F10" s="4">
        <v>265975</v>
      </c>
    </row>
    <row r="11" spans="1:16" ht="19.5" x14ac:dyDescent="0.25">
      <c r="A11" s="10" t="s">
        <v>8</v>
      </c>
      <c r="B11" s="3">
        <v>-35950</v>
      </c>
      <c r="C11" s="3">
        <v>-29835</v>
      </c>
      <c r="D11" s="3">
        <v>-17708</v>
      </c>
      <c r="E11" s="3">
        <v>-31976</v>
      </c>
      <c r="F11" s="4">
        <v>-50590</v>
      </c>
    </row>
    <row r="12" spans="1:16" ht="19.5" x14ac:dyDescent="0.25">
      <c r="A12" s="10" t="s">
        <v>9</v>
      </c>
      <c r="B12" s="3">
        <v>164783</v>
      </c>
      <c r="C12" s="3">
        <v>120348</v>
      </c>
      <c r="D12" s="3">
        <v>86742</v>
      </c>
      <c r="E12" s="3">
        <v>175957</v>
      </c>
      <c r="F12" s="4">
        <v>215385</v>
      </c>
    </row>
    <row r="13" spans="1:16" ht="19.5" x14ac:dyDescent="0.25">
      <c r="A13" s="10" t="s">
        <v>10</v>
      </c>
      <c r="B13" s="3">
        <v>824</v>
      </c>
      <c r="C13" s="3">
        <v>602</v>
      </c>
      <c r="D13" s="3">
        <v>434</v>
      </c>
      <c r="E13" s="3">
        <v>880</v>
      </c>
      <c r="F13" s="4">
        <v>1077</v>
      </c>
    </row>
    <row r="14" spans="1:16" ht="20.25" thickBot="1" x14ac:dyDescent="0.3">
      <c r="A14" s="11" t="s">
        <v>11</v>
      </c>
      <c r="B14" s="5">
        <v>200000</v>
      </c>
      <c r="C14" s="5">
        <v>200000</v>
      </c>
      <c r="D14" s="5">
        <v>200000</v>
      </c>
      <c r="E14" s="5">
        <v>200000</v>
      </c>
      <c r="F14" s="6">
        <v>200000</v>
      </c>
    </row>
    <row r="16" spans="1:16" ht="19.5" x14ac:dyDescent="0.25">
      <c r="A16" s="14" t="s">
        <v>23</v>
      </c>
      <c r="B16" s="15">
        <f>B4/B2</f>
        <v>0.27684152478114016</v>
      </c>
      <c r="C16" s="15">
        <f t="shared" ref="C16:F16" si="0">C4/C2</f>
        <v>0.14318744083739945</v>
      </c>
      <c r="D16" s="15">
        <f t="shared" si="0"/>
        <v>8.8377681673251704E-2</v>
      </c>
      <c r="E16" s="15">
        <f t="shared" si="0"/>
        <v>0.12868408939538256</v>
      </c>
      <c r="F16" s="16">
        <f t="shared" si="0"/>
        <v>0.17480228436656176</v>
      </c>
      <c r="P16" s="1" t="s">
        <v>26</v>
      </c>
    </row>
    <row r="17" spans="1:6" ht="19.5" x14ac:dyDescent="0.25">
      <c r="A17" s="14" t="s">
        <v>24</v>
      </c>
      <c r="B17" s="15">
        <f>B7/B2</f>
        <v>0.24379678775763425</v>
      </c>
      <c r="C17" s="15">
        <f t="shared" ref="C17:F17" si="1">C7/C2</f>
        <v>0.11847245023482122</v>
      </c>
      <c r="D17" s="15">
        <f t="shared" si="1"/>
        <v>6.6717706372823787E-2</v>
      </c>
      <c r="E17" s="15">
        <f t="shared" si="1"/>
        <v>0.10402268804652195</v>
      </c>
      <c r="F17" s="15">
        <f t="shared" si="1"/>
        <v>0.11105353788702793</v>
      </c>
    </row>
    <row r="18" spans="1:6" ht="19.5" x14ac:dyDescent="0.25">
      <c r="A18" s="14" t="s">
        <v>25</v>
      </c>
      <c r="B18" s="15">
        <f>B12/B2</f>
        <v>0.22717722478803337</v>
      </c>
      <c r="C18" s="15">
        <f t="shared" ref="C18:F18" si="2">C12/C2</f>
        <v>0.11006918880357788</v>
      </c>
      <c r="D18" s="15">
        <f t="shared" si="2"/>
        <v>6.588223499227569E-2</v>
      </c>
      <c r="E18" s="15">
        <f t="shared" si="2"/>
        <v>0.1145580980791855</v>
      </c>
      <c r="F18" s="16">
        <f t="shared" si="2"/>
        <v>9.6210068812410801E-2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50</v>
      </c>
      <c r="B21" s="25">
        <v>36788</v>
      </c>
      <c r="C21" s="25">
        <v>46760</v>
      </c>
      <c r="D21" s="25">
        <v>51085</v>
      </c>
      <c r="E21" s="25">
        <v>54162</v>
      </c>
      <c r="F21" s="30">
        <v>66696</v>
      </c>
    </row>
    <row r="22" spans="1:6" ht="19.5" x14ac:dyDescent="0.5">
      <c r="A22" s="29" t="s">
        <v>51</v>
      </c>
      <c r="B22" s="25" t="s">
        <v>47</v>
      </c>
      <c r="C22" s="25" t="s">
        <v>47</v>
      </c>
      <c r="D22" s="25" t="s">
        <v>47</v>
      </c>
      <c r="E22" s="25">
        <v>0</v>
      </c>
      <c r="F22" s="30">
        <v>30271</v>
      </c>
    </row>
    <row r="23" spans="1:6" ht="19.5" x14ac:dyDescent="0.5">
      <c r="A23" s="29" t="s">
        <v>115</v>
      </c>
      <c r="B23" s="25" t="s">
        <v>47</v>
      </c>
      <c r="C23" s="25" t="s">
        <v>47</v>
      </c>
      <c r="D23" s="25">
        <v>0</v>
      </c>
      <c r="E23" s="25">
        <v>0</v>
      </c>
      <c r="F23" s="30">
        <v>0</v>
      </c>
    </row>
    <row r="24" spans="1:6" ht="19.5" x14ac:dyDescent="0.5">
      <c r="A24" s="29" t="s">
        <v>116</v>
      </c>
      <c r="B24" s="25">
        <v>1938343</v>
      </c>
      <c r="C24" s="25">
        <v>1927111</v>
      </c>
      <c r="D24" s="25">
        <v>2627360</v>
      </c>
      <c r="E24" s="25">
        <v>2514054</v>
      </c>
      <c r="F24" s="30">
        <v>2194858</v>
      </c>
    </row>
    <row r="25" spans="1:6" ht="19.5" x14ac:dyDescent="0.5">
      <c r="A25" s="29" t="s">
        <v>49</v>
      </c>
      <c r="B25" s="25" t="s">
        <v>47</v>
      </c>
      <c r="C25" s="25" t="s">
        <v>47</v>
      </c>
      <c r="D25" s="25" t="s">
        <v>47</v>
      </c>
      <c r="E25" s="25">
        <v>0</v>
      </c>
      <c r="F25" s="30">
        <v>4992</v>
      </c>
    </row>
    <row r="26" spans="1:6" ht="19.5" x14ac:dyDescent="0.5">
      <c r="A26" s="29" t="s">
        <v>70</v>
      </c>
      <c r="B26" s="25" t="s">
        <v>47</v>
      </c>
      <c r="C26" s="25" t="s">
        <v>47</v>
      </c>
      <c r="D26" s="25" t="s">
        <v>47</v>
      </c>
      <c r="E26" s="25">
        <v>0</v>
      </c>
      <c r="F26" s="30">
        <v>15190</v>
      </c>
    </row>
    <row r="27" spans="1:6" ht="19.5" x14ac:dyDescent="0.5">
      <c r="A27" s="29" t="s">
        <v>117</v>
      </c>
      <c r="B27" s="25" t="s">
        <v>47</v>
      </c>
      <c r="C27" s="25" t="s">
        <v>47</v>
      </c>
      <c r="D27" s="25" t="s">
        <v>47</v>
      </c>
      <c r="E27" s="25">
        <v>0</v>
      </c>
      <c r="F27" s="30">
        <v>500</v>
      </c>
    </row>
    <row r="28" spans="1:6" ht="20.25" thickBot="1" x14ac:dyDescent="0.55000000000000004">
      <c r="A28" s="62" t="s">
        <v>67</v>
      </c>
      <c r="B28" s="63">
        <v>1975131</v>
      </c>
      <c r="C28" s="63">
        <v>1973871</v>
      </c>
      <c r="D28" s="63">
        <v>2678445</v>
      </c>
      <c r="E28" s="63">
        <v>2568216</v>
      </c>
      <c r="F28" s="64">
        <v>2312507</v>
      </c>
    </row>
    <row r="29" spans="1:6" ht="15.75" thickBot="1" x14ac:dyDescent="0.3">
      <c r="A29" s="33"/>
      <c r="B29" s="33"/>
      <c r="C29" s="33"/>
      <c r="D29" s="33"/>
      <c r="E29" s="33"/>
      <c r="F29" s="33"/>
    </row>
    <row r="30" spans="1:6" ht="19.5" x14ac:dyDescent="0.25">
      <c r="A30" s="28" t="s">
        <v>48</v>
      </c>
      <c r="B30" s="23" t="s">
        <v>12</v>
      </c>
      <c r="C30" s="23" t="s">
        <v>13</v>
      </c>
      <c r="D30" s="23" t="s">
        <v>14</v>
      </c>
      <c r="E30" s="23" t="s">
        <v>15</v>
      </c>
      <c r="F30" s="24" t="s">
        <v>16</v>
      </c>
    </row>
    <row r="31" spans="1:6" ht="19.5" x14ac:dyDescent="0.5">
      <c r="A31" s="29" t="s">
        <v>50</v>
      </c>
      <c r="B31" s="25">
        <v>675527</v>
      </c>
      <c r="C31" s="25">
        <v>1048347</v>
      </c>
      <c r="D31" s="25">
        <v>1269713</v>
      </c>
      <c r="E31" s="25">
        <v>1362304</v>
      </c>
      <c r="F31" s="30">
        <v>1798226</v>
      </c>
    </row>
    <row r="32" spans="1:6" ht="19.5" x14ac:dyDescent="0.5">
      <c r="A32" s="29" t="s">
        <v>51</v>
      </c>
      <c r="B32" s="25" t="s">
        <v>47</v>
      </c>
      <c r="C32" s="25" t="s">
        <v>47</v>
      </c>
      <c r="D32" s="25" t="s">
        <v>47</v>
      </c>
      <c r="E32" s="25">
        <v>0</v>
      </c>
      <c r="F32" s="30">
        <v>252554</v>
      </c>
    </row>
    <row r="33" spans="1:6" ht="19.5" x14ac:dyDescent="0.5">
      <c r="A33" s="29" t="s">
        <v>115</v>
      </c>
      <c r="B33" s="25" t="s">
        <v>47</v>
      </c>
      <c r="C33" s="25" t="s">
        <v>47</v>
      </c>
      <c r="D33" s="25">
        <v>0</v>
      </c>
      <c r="E33" s="25">
        <v>127814</v>
      </c>
      <c r="F33" s="30">
        <v>120276</v>
      </c>
    </row>
    <row r="34" spans="1:6" ht="19.5" x14ac:dyDescent="0.5">
      <c r="A34" s="29" t="s">
        <v>116</v>
      </c>
      <c r="B34" s="25">
        <v>49823</v>
      </c>
      <c r="C34" s="25">
        <v>45038</v>
      </c>
      <c r="D34" s="25">
        <v>46909</v>
      </c>
      <c r="E34" s="25">
        <v>45845</v>
      </c>
      <c r="F34" s="30">
        <v>42587</v>
      </c>
    </row>
    <row r="35" spans="1:6" ht="19.5" x14ac:dyDescent="0.5">
      <c r="A35" s="29" t="s">
        <v>49</v>
      </c>
      <c r="B35" s="25" t="s">
        <v>47</v>
      </c>
      <c r="C35" s="25" t="s">
        <v>47</v>
      </c>
      <c r="D35" s="25" t="s">
        <v>47</v>
      </c>
      <c r="E35" s="25">
        <v>0</v>
      </c>
      <c r="F35" s="30">
        <v>14723</v>
      </c>
    </row>
    <row r="36" spans="1:6" ht="19.5" x14ac:dyDescent="0.5">
      <c r="A36" s="29" t="s">
        <v>70</v>
      </c>
      <c r="B36" s="25" t="s">
        <v>47</v>
      </c>
      <c r="C36" s="25" t="s">
        <v>47</v>
      </c>
      <c r="D36" s="25" t="s">
        <v>47</v>
      </c>
      <c r="E36" s="25">
        <v>0</v>
      </c>
      <c r="F36" s="30">
        <v>10092</v>
      </c>
    </row>
    <row r="37" spans="1:6" ht="19.5" x14ac:dyDescent="0.5">
      <c r="A37" s="29" t="s">
        <v>117</v>
      </c>
      <c r="B37" s="25" t="s">
        <v>47</v>
      </c>
      <c r="C37" s="25" t="s">
        <v>47</v>
      </c>
      <c r="D37" s="25" t="s">
        <v>47</v>
      </c>
      <c r="E37" s="25">
        <v>0</v>
      </c>
      <c r="F37" s="30">
        <v>237</v>
      </c>
    </row>
    <row r="38" spans="1:6" ht="20.25" thickBot="1" x14ac:dyDescent="0.55000000000000004">
      <c r="A38" s="62" t="s">
        <v>67</v>
      </c>
      <c r="B38" s="63">
        <v>725350</v>
      </c>
      <c r="C38" s="63">
        <v>1093385</v>
      </c>
      <c r="D38" s="63">
        <v>1316622</v>
      </c>
      <c r="E38" s="63">
        <v>1535963</v>
      </c>
      <c r="F38" s="64">
        <v>2238695</v>
      </c>
    </row>
    <row r="39" spans="1:6" ht="15.75" thickBot="1" x14ac:dyDescent="0.3">
      <c r="A39" s="33"/>
      <c r="B39" s="33"/>
      <c r="C39" s="33"/>
      <c r="D39" s="33"/>
      <c r="E39" s="33"/>
      <c r="F39" s="33"/>
    </row>
    <row r="40" spans="1:6" ht="19.5" x14ac:dyDescent="0.25">
      <c r="A40" s="28" t="s">
        <v>79</v>
      </c>
      <c r="B40" s="23" t="s">
        <v>12</v>
      </c>
      <c r="C40" s="23" t="s">
        <v>13</v>
      </c>
      <c r="D40" s="23" t="s">
        <v>14</v>
      </c>
      <c r="E40" s="23" t="s">
        <v>15</v>
      </c>
      <c r="F40" s="24" t="s">
        <v>16</v>
      </c>
    </row>
    <row r="41" spans="1:6" ht="19.5" x14ac:dyDescent="0.5">
      <c r="A41" s="29" t="s">
        <v>50</v>
      </c>
      <c r="B41" s="25">
        <v>18362700</v>
      </c>
      <c r="C41" s="25">
        <v>22419739</v>
      </c>
      <c r="D41" s="25">
        <v>24854908</v>
      </c>
      <c r="E41" s="25">
        <v>25152395</v>
      </c>
      <c r="F41" s="30">
        <v>26961527</v>
      </c>
    </row>
    <row r="42" spans="1:6" ht="19.5" x14ac:dyDescent="0.5">
      <c r="A42" s="29" t="s">
        <v>51</v>
      </c>
      <c r="B42" s="25" t="s">
        <v>47</v>
      </c>
      <c r="C42" s="25" t="s">
        <v>47</v>
      </c>
      <c r="D42" s="25" t="s">
        <v>47</v>
      </c>
      <c r="E42" s="25">
        <v>0</v>
      </c>
      <c r="F42" s="30">
        <v>8343101</v>
      </c>
    </row>
    <row r="43" spans="1:6" ht="19.5" x14ac:dyDescent="0.5">
      <c r="A43" s="29" t="s">
        <v>115</v>
      </c>
      <c r="B43" s="25" t="s">
        <v>47</v>
      </c>
      <c r="C43" s="25" t="s">
        <v>47</v>
      </c>
      <c r="D43" s="25" t="s">
        <v>47</v>
      </c>
      <c r="E43" s="25">
        <v>0</v>
      </c>
      <c r="F43" s="30">
        <v>0</v>
      </c>
    </row>
    <row r="44" spans="1:6" ht="19.5" x14ac:dyDescent="0.5">
      <c r="A44" s="29" t="s">
        <v>116</v>
      </c>
      <c r="B44" s="25">
        <v>25704</v>
      </c>
      <c r="C44" s="25">
        <v>23371</v>
      </c>
      <c r="D44" s="25">
        <v>17854</v>
      </c>
      <c r="E44" s="25">
        <v>18235</v>
      </c>
      <c r="F44" s="30">
        <v>19403</v>
      </c>
    </row>
    <row r="45" spans="1:6" ht="19.5" x14ac:dyDescent="0.5">
      <c r="A45" s="29" t="s">
        <v>49</v>
      </c>
      <c r="B45" s="25" t="s">
        <v>47</v>
      </c>
      <c r="C45" s="25" t="s">
        <v>47</v>
      </c>
      <c r="D45" s="25" t="s">
        <v>47</v>
      </c>
      <c r="E45" s="25">
        <v>0</v>
      </c>
      <c r="F45" s="30">
        <v>2949319</v>
      </c>
    </row>
    <row r="46" spans="1:6" ht="19.5" x14ac:dyDescent="0.5">
      <c r="A46" s="29" t="s">
        <v>70</v>
      </c>
      <c r="B46" s="25" t="s">
        <v>47</v>
      </c>
      <c r="C46" s="25" t="s">
        <v>47</v>
      </c>
      <c r="D46" s="25" t="s">
        <v>47</v>
      </c>
      <c r="E46" s="25">
        <v>0</v>
      </c>
      <c r="F46" s="30">
        <v>664384</v>
      </c>
    </row>
    <row r="47" spans="1:6" ht="20.25" thickBot="1" x14ac:dyDescent="0.55000000000000004">
      <c r="A47" s="65" t="s">
        <v>117</v>
      </c>
      <c r="B47" s="66" t="s">
        <v>47</v>
      </c>
      <c r="C47" s="66" t="s">
        <v>47</v>
      </c>
      <c r="D47" s="66" t="s">
        <v>47</v>
      </c>
      <c r="E47" s="66">
        <v>0</v>
      </c>
      <c r="F47" s="67">
        <v>474000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rightToLeft="1" tabSelected="1" topLeftCell="A43" workbookViewId="0">
      <selection activeCell="N53" sqref="N53"/>
    </sheetView>
  </sheetViews>
  <sheetFormatPr defaultRowHeight="15" x14ac:dyDescent="0.25"/>
  <cols>
    <col min="1" max="1" width="37.7109375" style="1" customWidth="1"/>
    <col min="2" max="5" width="10.140625" style="1" bestFit="1" customWidth="1"/>
    <col min="6" max="6" width="10.42578125" style="1" customWidth="1"/>
    <col min="7" max="16384" width="9.140625" style="1"/>
  </cols>
  <sheetData>
    <row r="1" spans="1:6" ht="21" x14ac:dyDescent="0.25">
      <c r="A1" s="9" t="s">
        <v>21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6" ht="19.5" x14ac:dyDescent="0.25">
      <c r="A2" s="10" t="s">
        <v>0</v>
      </c>
      <c r="B2" s="3">
        <v>374178</v>
      </c>
      <c r="C2" s="3">
        <v>319242</v>
      </c>
      <c r="D2" s="3">
        <v>402961</v>
      </c>
      <c r="E2" s="3">
        <v>628653</v>
      </c>
      <c r="F2" s="4">
        <v>843895</v>
      </c>
    </row>
    <row r="3" spans="1:6" ht="19.5" x14ac:dyDescent="0.25">
      <c r="A3" s="10" t="s">
        <v>1</v>
      </c>
      <c r="B3" s="3">
        <v>-322541</v>
      </c>
      <c r="C3" s="3">
        <v>-326745</v>
      </c>
      <c r="D3" s="3">
        <v>-380668</v>
      </c>
      <c r="E3" s="3">
        <v>-539996</v>
      </c>
      <c r="F3" s="4">
        <v>-722429</v>
      </c>
    </row>
    <row r="4" spans="1:6" ht="19.5" x14ac:dyDescent="0.25">
      <c r="A4" s="10" t="s">
        <v>2</v>
      </c>
      <c r="B4" s="3">
        <v>51637</v>
      </c>
      <c r="C4" s="3">
        <v>-7503</v>
      </c>
      <c r="D4" s="3">
        <v>22293</v>
      </c>
      <c r="E4" s="3">
        <v>88657</v>
      </c>
      <c r="F4" s="4">
        <v>121466</v>
      </c>
    </row>
    <row r="5" spans="1:6" ht="19.5" x14ac:dyDescent="0.25">
      <c r="A5" s="10" t="s">
        <v>3</v>
      </c>
      <c r="B5" s="3">
        <v>-21234</v>
      </c>
      <c r="C5" s="3">
        <v>-22456</v>
      </c>
      <c r="D5" s="3">
        <v>-21634</v>
      </c>
      <c r="E5" s="3">
        <v>-32431</v>
      </c>
      <c r="F5" s="4">
        <v>-36166</v>
      </c>
    </row>
    <row r="6" spans="1:6" ht="19.5" x14ac:dyDescent="0.25">
      <c r="A6" s="10" t="s">
        <v>4</v>
      </c>
      <c r="B6" s="3">
        <v>2124</v>
      </c>
      <c r="C6" s="3">
        <v>234</v>
      </c>
      <c r="D6" s="3">
        <v>2273</v>
      </c>
      <c r="E6" s="3">
        <v>1669</v>
      </c>
      <c r="F6" s="4">
        <v>6494</v>
      </c>
    </row>
    <row r="7" spans="1:6" ht="19.5" x14ac:dyDescent="0.25">
      <c r="A7" s="10" t="s">
        <v>5</v>
      </c>
      <c r="B7" s="3">
        <v>32527</v>
      </c>
      <c r="C7" s="3">
        <v>-29725</v>
      </c>
      <c r="D7" s="3">
        <v>2932</v>
      </c>
      <c r="E7" s="3">
        <v>57895</v>
      </c>
      <c r="F7" s="4">
        <v>91794</v>
      </c>
    </row>
    <row r="8" spans="1:6" ht="19.5" x14ac:dyDescent="0.25">
      <c r="A8" s="10" t="s">
        <v>6</v>
      </c>
      <c r="B8" s="3">
        <v>-12919</v>
      </c>
      <c r="C8" s="3">
        <v>-14633</v>
      </c>
      <c r="D8" s="3">
        <v>-13859</v>
      </c>
      <c r="E8" s="3">
        <v>-5284</v>
      </c>
      <c r="F8" s="4">
        <v>-4643</v>
      </c>
    </row>
    <row r="9" spans="1:6" ht="19.5" x14ac:dyDescent="0.25">
      <c r="A9" s="10" t="s">
        <v>7</v>
      </c>
      <c r="B9" s="3">
        <v>11592</v>
      </c>
      <c r="C9" s="3">
        <v>10861</v>
      </c>
      <c r="D9" s="3">
        <v>13028</v>
      </c>
      <c r="E9" s="3">
        <v>4840</v>
      </c>
      <c r="F9" s="4">
        <v>19744</v>
      </c>
    </row>
    <row r="10" spans="1:6" ht="19.5" x14ac:dyDescent="0.25">
      <c r="A10" s="10" t="s">
        <v>22</v>
      </c>
      <c r="B10" s="3">
        <v>31200</v>
      </c>
      <c r="C10" s="3">
        <v>-33497</v>
      </c>
      <c r="D10" s="3">
        <v>2101</v>
      </c>
      <c r="E10" s="3">
        <v>57451</v>
      </c>
      <c r="F10" s="4">
        <v>106895</v>
      </c>
    </row>
    <row r="11" spans="1:6" ht="19.5" x14ac:dyDescent="0.25">
      <c r="A11" s="10" t="s">
        <v>8</v>
      </c>
      <c r="B11" s="3">
        <v>-5281</v>
      </c>
      <c r="C11" s="3">
        <v>0</v>
      </c>
      <c r="D11" s="3">
        <v>0</v>
      </c>
      <c r="E11" s="3">
        <v>-10403</v>
      </c>
      <c r="F11" s="4">
        <v>-20512</v>
      </c>
    </row>
    <row r="12" spans="1:6" ht="19.5" x14ac:dyDescent="0.25">
      <c r="A12" s="10" t="s">
        <v>9</v>
      </c>
      <c r="B12" s="3">
        <v>25919</v>
      </c>
      <c r="C12" s="3">
        <v>-33497</v>
      </c>
      <c r="D12" s="3">
        <v>2101</v>
      </c>
      <c r="E12" s="3">
        <v>47048</v>
      </c>
      <c r="F12" s="4">
        <v>86383</v>
      </c>
    </row>
    <row r="13" spans="1:6" ht="19.5" x14ac:dyDescent="0.25">
      <c r="A13" s="10" t="s">
        <v>10</v>
      </c>
      <c r="B13" s="3">
        <v>130</v>
      </c>
      <c r="C13" s="3">
        <v>-167</v>
      </c>
      <c r="D13" s="3">
        <v>11</v>
      </c>
      <c r="E13" s="3">
        <v>235</v>
      </c>
      <c r="F13" s="4">
        <v>432</v>
      </c>
    </row>
    <row r="14" spans="1:6" ht="20.25" thickBot="1" x14ac:dyDescent="0.3">
      <c r="A14" s="11" t="s">
        <v>11</v>
      </c>
      <c r="B14" s="5">
        <v>200000</v>
      </c>
      <c r="C14" s="5">
        <v>200000</v>
      </c>
      <c r="D14" s="5">
        <v>200000</v>
      </c>
      <c r="E14" s="5">
        <v>200000</v>
      </c>
      <c r="F14" s="6">
        <v>200000</v>
      </c>
    </row>
    <row r="15" spans="1:6" x14ac:dyDescent="0.25">
      <c r="A15" s="2"/>
      <c r="B15" s="2"/>
      <c r="C15" s="2"/>
      <c r="D15" s="2"/>
      <c r="E15" s="2"/>
      <c r="F15" s="2"/>
    </row>
    <row r="17" spans="1:16" ht="19.5" x14ac:dyDescent="0.25">
      <c r="A17" s="14" t="s">
        <v>23</v>
      </c>
      <c r="B17" s="15">
        <f>B4/B2</f>
        <v>0.13800116522083072</v>
      </c>
      <c r="C17" s="15">
        <f t="shared" ref="C17:F17" si="0">C4/C2</f>
        <v>-2.3502546657394704E-2</v>
      </c>
      <c r="D17" s="15">
        <f t="shared" si="0"/>
        <v>5.5322971701976122E-2</v>
      </c>
      <c r="E17" s="15">
        <f t="shared" si="0"/>
        <v>0.14102692582394422</v>
      </c>
      <c r="F17" s="16">
        <f t="shared" si="0"/>
        <v>0.14393496821287008</v>
      </c>
      <c r="P17" s="1" t="s">
        <v>26</v>
      </c>
    </row>
    <row r="18" spans="1:16" ht="19.5" x14ac:dyDescent="0.25">
      <c r="A18" s="14" t="s">
        <v>24</v>
      </c>
      <c r="B18" s="15">
        <f>B7/B2</f>
        <v>8.6929215507058136E-2</v>
      </c>
      <c r="C18" s="15">
        <f t="shared" ref="C18:F18" si="1">C7/C2</f>
        <v>-9.3111182112629295E-2</v>
      </c>
      <c r="D18" s="15">
        <f t="shared" si="1"/>
        <v>7.276138385600592E-3</v>
      </c>
      <c r="E18" s="15">
        <f t="shared" si="1"/>
        <v>9.2093730563601858E-2</v>
      </c>
      <c r="F18" s="15">
        <f t="shared" si="1"/>
        <v>0.10877419584189976</v>
      </c>
    </row>
    <row r="19" spans="1:16" ht="19.5" x14ac:dyDescent="0.25">
      <c r="A19" s="14" t="s">
        <v>25</v>
      </c>
      <c r="B19" s="15">
        <f>B12/B2</f>
        <v>6.9269171356947767E-2</v>
      </c>
      <c r="C19" s="15">
        <f t="shared" ref="C19:F19" si="2">C12/C2</f>
        <v>-0.10492667004968018</v>
      </c>
      <c r="D19" s="15">
        <f t="shared" si="2"/>
        <v>5.213904075084189E-3</v>
      </c>
      <c r="E19" s="15">
        <f t="shared" si="2"/>
        <v>7.4839378798796791E-2</v>
      </c>
      <c r="F19" s="16">
        <f t="shared" si="2"/>
        <v>0.10236226070778948</v>
      </c>
    </row>
    <row r="20" spans="1:16" ht="15.75" thickBot="1" x14ac:dyDescent="0.3"/>
    <row r="21" spans="1:16" ht="19.5" x14ac:dyDescent="0.25">
      <c r="A21" s="28" t="s">
        <v>73</v>
      </c>
      <c r="B21" s="23" t="s">
        <v>12</v>
      </c>
      <c r="C21" s="23" t="s">
        <v>13</v>
      </c>
      <c r="D21" s="23" t="s">
        <v>14</v>
      </c>
      <c r="E21" s="23" t="s">
        <v>15</v>
      </c>
      <c r="F21" s="24" t="s">
        <v>16</v>
      </c>
    </row>
    <row r="22" spans="1:16" ht="19.5" x14ac:dyDescent="0.5">
      <c r="A22" s="29" t="s">
        <v>118</v>
      </c>
      <c r="B22" s="25">
        <v>6217</v>
      </c>
      <c r="C22" s="25">
        <v>12197</v>
      </c>
      <c r="D22" s="25">
        <v>12877</v>
      </c>
      <c r="E22" s="25">
        <v>16743</v>
      </c>
      <c r="F22" s="30">
        <v>23953</v>
      </c>
    </row>
    <row r="23" spans="1:16" ht="19.5" x14ac:dyDescent="0.5">
      <c r="A23" s="29" t="s">
        <v>51</v>
      </c>
      <c r="B23" s="25">
        <v>4299</v>
      </c>
      <c r="C23" s="25">
        <v>5267</v>
      </c>
      <c r="D23" s="25">
        <v>6280</v>
      </c>
      <c r="E23" s="25">
        <v>8430</v>
      </c>
      <c r="F23" s="30">
        <v>12099</v>
      </c>
    </row>
    <row r="24" spans="1:16" ht="19.5" x14ac:dyDescent="0.5">
      <c r="A24" s="29" t="s">
        <v>119</v>
      </c>
      <c r="B24" s="25" t="s">
        <v>47</v>
      </c>
      <c r="C24" s="25">
        <v>12197</v>
      </c>
      <c r="D24" s="25">
        <v>12877</v>
      </c>
      <c r="E24" s="25">
        <v>0</v>
      </c>
      <c r="F24" s="30">
        <v>0</v>
      </c>
    </row>
    <row r="25" spans="1:16" ht="19.5" x14ac:dyDescent="0.5">
      <c r="A25" s="29" t="s">
        <v>120</v>
      </c>
      <c r="B25" s="25">
        <v>66476</v>
      </c>
      <c r="C25" s="25">
        <v>5000</v>
      </c>
      <c r="D25" s="25">
        <v>33742</v>
      </c>
      <c r="E25" s="25">
        <v>0</v>
      </c>
      <c r="F25" s="30">
        <v>0</v>
      </c>
    </row>
    <row r="26" spans="1:16" ht="19.5" x14ac:dyDescent="0.5">
      <c r="A26" s="29" t="s">
        <v>121</v>
      </c>
      <c r="B26" s="25">
        <v>2494</v>
      </c>
      <c r="C26" s="25">
        <v>2000</v>
      </c>
      <c r="D26" s="25">
        <v>1559</v>
      </c>
      <c r="E26" s="25">
        <v>5768</v>
      </c>
      <c r="F26" s="30">
        <v>5067</v>
      </c>
    </row>
    <row r="27" spans="1:16" ht="19.5" x14ac:dyDescent="0.5">
      <c r="A27" s="29" t="s">
        <v>72</v>
      </c>
      <c r="B27" s="25" t="s">
        <v>47</v>
      </c>
      <c r="C27" s="25" t="s">
        <v>47</v>
      </c>
      <c r="D27" s="25" t="s">
        <v>47</v>
      </c>
      <c r="E27" s="25">
        <v>0</v>
      </c>
      <c r="F27" s="30">
        <v>500</v>
      </c>
    </row>
    <row r="28" spans="1:16" ht="19.5" x14ac:dyDescent="0.5">
      <c r="A28" s="29" t="s">
        <v>122</v>
      </c>
      <c r="B28" s="25">
        <v>7408</v>
      </c>
      <c r="C28" s="25" t="s">
        <v>47</v>
      </c>
      <c r="D28" s="25" t="s">
        <v>47</v>
      </c>
      <c r="E28" s="25" t="s">
        <v>47</v>
      </c>
      <c r="F28" s="30" t="s">
        <v>47</v>
      </c>
    </row>
    <row r="29" spans="1:16" ht="19.5" x14ac:dyDescent="0.5">
      <c r="A29" s="29" t="s">
        <v>70</v>
      </c>
      <c r="B29" s="25" t="s">
        <v>47</v>
      </c>
      <c r="C29" s="25" t="s">
        <v>47</v>
      </c>
      <c r="D29" s="25">
        <v>375</v>
      </c>
      <c r="E29" s="25">
        <v>756</v>
      </c>
      <c r="F29" s="30">
        <v>2219</v>
      </c>
    </row>
    <row r="30" spans="1:16" ht="19.5" x14ac:dyDescent="0.5">
      <c r="A30" s="29" t="s">
        <v>123</v>
      </c>
      <c r="B30" s="25">
        <v>221</v>
      </c>
      <c r="C30" s="25">
        <v>0</v>
      </c>
      <c r="D30" s="25">
        <v>75</v>
      </c>
      <c r="E30" s="25">
        <v>300</v>
      </c>
      <c r="F30" s="30" t="s">
        <v>47</v>
      </c>
    </row>
    <row r="31" spans="1:16" ht="19.5" x14ac:dyDescent="0.5">
      <c r="A31" s="29" t="s">
        <v>124</v>
      </c>
      <c r="B31" s="25" t="s">
        <v>47</v>
      </c>
      <c r="C31" s="25">
        <v>0</v>
      </c>
      <c r="D31" s="25">
        <v>286</v>
      </c>
      <c r="E31" s="25">
        <v>76</v>
      </c>
      <c r="F31" s="30">
        <v>132</v>
      </c>
    </row>
    <row r="32" spans="1:16" ht="20.25" thickBot="1" x14ac:dyDescent="0.55000000000000004">
      <c r="A32" s="62" t="s">
        <v>67</v>
      </c>
      <c r="B32" s="63">
        <v>87436</v>
      </c>
      <c r="C32" s="63">
        <v>36661</v>
      </c>
      <c r="D32" s="63">
        <v>68071</v>
      </c>
      <c r="E32" s="63">
        <v>32073</v>
      </c>
      <c r="F32" s="64">
        <v>43970</v>
      </c>
    </row>
    <row r="33" spans="1:6" ht="15.75" thickBot="1" x14ac:dyDescent="0.3">
      <c r="A33" s="33"/>
      <c r="B33" s="33"/>
      <c r="C33" s="33"/>
      <c r="D33" s="33"/>
      <c r="E33" s="33"/>
      <c r="F33" s="33"/>
    </row>
    <row r="34" spans="1:6" ht="19.5" x14ac:dyDescent="0.25">
      <c r="A34" s="28" t="s">
        <v>48</v>
      </c>
      <c r="B34" s="23" t="s">
        <v>12</v>
      </c>
      <c r="C34" s="23" t="s">
        <v>13</v>
      </c>
      <c r="D34" s="23" t="s">
        <v>14</v>
      </c>
      <c r="E34" s="23" t="s">
        <v>15</v>
      </c>
      <c r="F34" s="24" t="s">
        <v>16</v>
      </c>
    </row>
    <row r="35" spans="1:6" ht="19.5" x14ac:dyDescent="0.5">
      <c r="A35" s="29" t="s">
        <v>118</v>
      </c>
      <c r="B35" s="25">
        <v>117742</v>
      </c>
      <c r="C35" s="25">
        <v>247737</v>
      </c>
      <c r="D35" s="25">
        <v>286525</v>
      </c>
      <c r="E35" s="25">
        <v>420810</v>
      </c>
      <c r="F35" s="30">
        <v>619492</v>
      </c>
    </row>
    <row r="36" spans="1:6" ht="19.5" x14ac:dyDescent="0.5">
      <c r="A36" s="29" t="s">
        <v>51</v>
      </c>
      <c r="B36" s="25">
        <v>26033</v>
      </c>
      <c r="C36" s="25">
        <v>33444</v>
      </c>
      <c r="D36" s="25">
        <v>31990</v>
      </c>
      <c r="E36" s="25">
        <v>50312</v>
      </c>
      <c r="F36" s="30">
        <v>115172</v>
      </c>
    </row>
    <row r="37" spans="1:6" ht="19.5" x14ac:dyDescent="0.5">
      <c r="A37" s="29" t="s">
        <v>119</v>
      </c>
      <c r="B37" s="25" t="s">
        <v>47</v>
      </c>
      <c r="C37" s="25">
        <v>21879</v>
      </c>
      <c r="D37" s="25">
        <v>32791</v>
      </c>
      <c r="E37" s="25">
        <v>39452</v>
      </c>
      <c r="F37" s="30">
        <v>42543</v>
      </c>
    </row>
    <row r="38" spans="1:6" ht="19.5" x14ac:dyDescent="0.5">
      <c r="A38" s="29" t="s">
        <v>120</v>
      </c>
      <c r="B38" s="25">
        <v>68578</v>
      </c>
      <c r="C38" s="25">
        <v>5000</v>
      </c>
      <c r="D38" s="25">
        <v>35359</v>
      </c>
      <c r="E38" s="25">
        <v>85229</v>
      </c>
      <c r="F38" s="30">
        <v>27241</v>
      </c>
    </row>
    <row r="39" spans="1:6" ht="19.5" x14ac:dyDescent="0.5">
      <c r="A39" s="29" t="s">
        <v>121</v>
      </c>
      <c r="B39" s="25">
        <v>16067</v>
      </c>
      <c r="C39" s="25">
        <v>11182</v>
      </c>
      <c r="D39" s="25">
        <v>7366</v>
      </c>
      <c r="E39" s="25">
        <v>22170</v>
      </c>
      <c r="F39" s="30">
        <v>18127</v>
      </c>
    </row>
    <row r="40" spans="1:6" ht="19.5" x14ac:dyDescent="0.5">
      <c r="A40" s="29" t="s">
        <v>72</v>
      </c>
      <c r="B40" s="25" t="s">
        <v>47</v>
      </c>
      <c r="C40" s="25" t="s">
        <v>47</v>
      </c>
      <c r="D40" s="25" t="s">
        <v>47</v>
      </c>
      <c r="E40" s="25">
        <v>0</v>
      </c>
      <c r="F40" s="30">
        <v>13650</v>
      </c>
    </row>
    <row r="41" spans="1:6" ht="19.5" x14ac:dyDescent="0.5">
      <c r="A41" s="29" t="s">
        <v>122</v>
      </c>
      <c r="B41" s="25">
        <v>135086</v>
      </c>
      <c r="C41" s="25" t="s">
        <v>47</v>
      </c>
      <c r="D41" s="25" t="s">
        <v>47</v>
      </c>
      <c r="E41" s="25" t="s">
        <v>47</v>
      </c>
      <c r="F41" s="30" t="s">
        <v>47</v>
      </c>
    </row>
    <row r="42" spans="1:6" ht="19.5" x14ac:dyDescent="0.5">
      <c r="A42" s="29" t="s">
        <v>70</v>
      </c>
      <c r="B42" s="25" t="s">
        <v>47</v>
      </c>
      <c r="C42" s="25" t="s">
        <v>47</v>
      </c>
      <c r="D42" s="25">
        <v>460</v>
      </c>
      <c r="E42" s="25">
        <v>1205</v>
      </c>
      <c r="F42" s="30">
        <v>4073</v>
      </c>
    </row>
    <row r="43" spans="1:6" ht="19.5" x14ac:dyDescent="0.5">
      <c r="A43" s="29" t="s">
        <v>123</v>
      </c>
      <c r="B43" s="25">
        <v>4514</v>
      </c>
      <c r="C43" s="25">
        <v>0</v>
      </c>
      <c r="D43" s="25">
        <v>1688</v>
      </c>
      <c r="E43" s="25">
        <v>7560</v>
      </c>
      <c r="F43" s="30" t="s">
        <v>47</v>
      </c>
    </row>
    <row r="44" spans="1:6" ht="19.5" x14ac:dyDescent="0.5">
      <c r="A44" s="29" t="s">
        <v>124</v>
      </c>
      <c r="B44" s="25" t="s">
        <v>47</v>
      </c>
      <c r="C44" s="25">
        <v>0</v>
      </c>
      <c r="D44" s="25">
        <v>6782</v>
      </c>
      <c r="E44" s="25">
        <v>1915</v>
      </c>
      <c r="F44" s="30">
        <v>3597</v>
      </c>
    </row>
    <row r="45" spans="1:6" ht="20.25" thickBot="1" x14ac:dyDescent="0.55000000000000004">
      <c r="A45" s="62" t="s">
        <v>67</v>
      </c>
      <c r="B45" s="63">
        <v>374178</v>
      </c>
      <c r="C45" s="63">
        <v>319242</v>
      </c>
      <c r="D45" s="63">
        <v>402961</v>
      </c>
      <c r="E45" s="63">
        <v>628653</v>
      </c>
      <c r="F45" s="64">
        <v>843895</v>
      </c>
    </row>
    <row r="46" spans="1:6" ht="15.75" thickBot="1" x14ac:dyDescent="0.3">
      <c r="A46" s="33"/>
      <c r="B46" s="33"/>
      <c r="C46" s="33"/>
      <c r="D46" s="33"/>
      <c r="E46" s="33"/>
      <c r="F46" s="33"/>
    </row>
    <row r="47" spans="1:6" ht="19.5" x14ac:dyDescent="0.25">
      <c r="A47" s="28" t="s">
        <v>79</v>
      </c>
      <c r="B47" s="23" t="s">
        <v>12</v>
      </c>
      <c r="C47" s="23" t="s">
        <v>13</v>
      </c>
      <c r="D47" s="23" t="s">
        <v>14</v>
      </c>
      <c r="E47" s="23" t="s">
        <v>15</v>
      </c>
      <c r="F47" s="24" t="s">
        <v>16</v>
      </c>
    </row>
    <row r="48" spans="1:6" ht="19.5" x14ac:dyDescent="0.5">
      <c r="A48" s="29" t="s">
        <v>118</v>
      </c>
      <c r="B48" s="25">
        <v>18938716</v>
      </c>
      <c r="C48" s="25">
        <v>20311306</v>
      </c>
      <c r="D48" s="25">
        <v>22250912</v>
      </c>
      <c r="E48" s="25">
        <v>25133489</v>
      </c>
      <c r="F48" s="30">
        <v>25862815</v>
      </c>
    </row>
    <row r="49" spans="1:6" ht="19.5" x14ac:dyDescent="0.5">
      <c r="A49" s="29" t="s">
        <v>51</v>
      </c>
      <c r="B49" s="25">
        <v>6055594</v>
      </c>
      <c r="C49" s="25">
        <v>6349725</v>
      </c>
      <c r="D49" s="25">
        <v>5093949</v>
      </c>
      <c r="E49" s="25">
        <v>5968209</v>
      </c>
      <c r="F49" s="30">
        <v>9519134</v>
      </c>
    </row>
    <row r="50" spans="1:6" ht="19.5" x14ac:dyDescent="0.5">
      <c r="A50" s="29" t="s">
        <v>119</v>
      </c>
      <c r="B50" s="25" t="s">
        <v>47</v>
      </c>
      <c r="C50" s="25">
        <v>1793802</v>
      </c>
      <c r="D50" s="25">
        <v>2546478</v>
      </c>
      <c r="E50" s="25">
        <v>0</v>
      </c>
      <c r="F50" s="30">
        <v>0</v>
      </c>
    </row>
    <row r="51" spans="1:6" ht="19.5" x14ac:dyDescent="0.5">
      <c r="A51" s="29" t="s">
        <v>120</v>
      </c>
      <c r="B51" s="25">
        <v>1031620</v>
      </c>
      <c r="C51" s="25">
        <v>1000000</v>
      </c>
      <c r="D51" s="25">
        <v>1047922</v>
      </c>
      <c r="E51" s="25">
        <v>0</v>
      </c>
      <c r="F51" s="30">
        <v>0</v>
      </c>
    </row>
    <row r="52" spans="1:6" ht="19.5" x14ac:dyDescent="0.5">
      <c r="A52" s="29" t="s">
        <v>121</v>
      </c>
      <c r="B52" s="25">
        <v>6442261</v>
      </c>
      <c r="C52" s="25">
        <v>5591000</v>
      </c>
      <c r="D52" s="25">
        <v>4724824</v>
      </c>
      <c r="E52" s="25">
        <v>3843620</v>
      </c>
      <c r="F52" s="30">
        <v>3577462</v>
      </c>
    </row>
    <row r="53" spans="1:6" ht="19.5" x14ac:dyDescent="0.5">
      <c r="A53" s="29" t="s">
        <v>72</v>
      </c>
      <c r="B53" s="25" t="s">
        <v>47</v>
      </c>
      <c r="C53" s="25" t="s">
        <v>47</v>
      </c>
      <c r="D53" s="25" t="s">
        <v>47</v>
      </c>
      <c r="E53" s="25">
        <v>0</v>
      </c>
      <c r="F53" s="30">
        <v>27300000</v>
      </c>
    </row>
    <row r="54" spans="1:6" ht="19.5" x14ac:dyDescent="0.5">
      <c r="A54" s="29" t="s">
        <v>122</v>
      </c>
      <c r="B54" s="25">
        <v>18235151</v>
      </c>
      <c r="C54" s="25" t="s">
        <v>47</v>
      </c>
      <c r="D54" s="25" t="s">
        <v>47</v>
      </c>
      <c r="E54" s="25" t="s">
        <v>47</v>
      </c>
      <c r="F54" s="30" t="s">
        <v>47</v>
      </c>
    </row>
    <row r="55" spans="1:6" ht="19.5" x14ac:dyDescent="0.5">
      <c r="A55" s="29" t="s">
        <v>70</v>
      </c>
      <c r="B55" s="25" t="s">
        <v>47</v>
      </c>
      <c r="C55" s="25" t="s">
        <v>47</v>
      </c>
      <c r="D55" s="25">
        <v>1226667</v>
      </c>
      <c r="E55" s="25">
        <v>1593915</v>
      </c>
      <c r="F55" s="30">
        <v>1835511</v>
      </c>
    </row>
    <row r="56" spans="1:6" ht="19.5" x14ac:dyDescent="0.5">
      <c r="A56" s="29" t="s">
        <v>123</v>
      </c>
      <c r="B56" s="25">
        <v>20425339</v>
      </c>
      <c r="C56" s="25" t="s">
        <v>47</v>
      </c>
      <c r="D56" s="25">
        <v>22506667</v>
      </c>
      <c r="E56" s="25">
        <v>25200000</v>
      </c>
      <c r="F56" s="30" t="s">
        <v>47</v>
      </c>
    </row>
    <row r="57" spans="1:6" ht="20.25" thickBot="1" x14ac:dyDescent="0.55000000000000004">
      <c r="A57" s="65" t="s">
        <v>124</v>
      </c>
      <c r="B57" s="66" t="s">
        <v>47</v>
      </c>
      <c r="C57" s="66" t="s">
        <v>47</v>
      </c>
      <c r="D57" s="66">
        <v>23713287</v>
      </c>
      <c r="E57" s="66">
        <v>25197368</v>
      </c>
      <c r="F57" s="67">
        <v>27250000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rightToLeft="1" workbookViewId="0">
      <selection activeCell="V18" sqref="V18"/>
    </sheetView>
  </sheetViews>
  <sheetFormatPr defaultRowHeight="15" x14ac:dyDescent="0.25"/>
  <cols>
    <col min="1" max="1" width="30.140625" bestFit="1" customWidth="1"/>
    <col min="2" max="2" width="12" customWidth="1"/>
    <col min="3" max="3" width="11.28515625" customWidth="1"/>
    <col min="4" max="5" width="11.42578125" customWidth="1"/>
    <col min="6" max="6" width="11.5703125" customWidth="1"/>
    <col min="12" max="12" width="16.85546875" customWidth="1"/>
    <col min="13" max="13" width="8.140625" customWidth="1"/>
    <col min="14" max="14" width="8.5703125" customWidth="1"/>
    <col min="15" max="15" width="8.42578125" customWidth="1"/>
    <col min="16" max="16" width="7.140625" customWidth="1"/>
    <col min="18" max="18" width="8.42578125" customWidth="1"/>
    <col min="19" max="19" width="8.5703125" customWidth="1"/>
    <col min="20" max="20" width="6.28515625" customWidth="1"/>
  </cols>
  <sheetData>
    <row r="1" spans="1:6" ht="12.75" customHeight="1" x14ac:dyDescent="0.25">
      <c r="A1" s="9" t="s">
        <v>21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6" ht="19.5" x14ac:dyDescent="0.25">
      <c r="A2" s="10" t="s">
        <v>0</v>
      </c>
      <c r="B2" s="3">
        <f>قثابت!B2+قزوین!B2+قهکمت!B2+قشکر!B2+قشیر!B2+قلرست!B2+قشهد!B2+قصفها!B2+قمرو!B2+قچار!B2+قپیرا!B2+قنیشا!B2</f>
        <v>9215403</v>
      </c>
      <c r="C2" s="3">
        <f>قثابت!C2+قزوین!C2+قهکمت!C2+قشکر!C2+قشیر!C2+قلرست!C2+قشهد!C2+قصفها!C2+قمرو!C2+قچار!C2+قپیرا!C2+قنیشا!C2</f>
        <v>10220924</v>
      </c>
      <c r="D2" s="3">
        <f>قثابت!D2+قزوین!D2+قهکمت!D2+قشکر!D2+قشیر!D2+قلرست!D2+قشهد!D2+قصفها!D2+قمرو!D2+قچار!D2+قپیرا!D2+قنیشا!D2</f>
        <v>12274286</v>
      </c>
      <c r="E2" s="3">
        <f>قثابت!E2+قزوین!E2+قهکمت!E2+قشکر!E2+قشیر!E2+قلرست!E2+قشهد!E2+قصفها!E2+قمرو!E2+قچار!E2+قپیرا!E2+قنیشا!E2</f>
        <v>16969780</v>
      </c>
      <c r="F2" s="3">
        <f>قثابت!F2+قزوین!F2+قهکمت!F2+قشکر!F2+قشیر!F2+قلرست!F2+قشهد!F2+قصفها!F2+قمرو!F2+قچار!F2+قپیرا!F2+قنیشا!F2</f>
        <v>19185104</v>
      </c>
    </row>
    <row r="3" spans="1:6" ht="19.5" x14ac:dyDescent="0.25">
      <c r="A3" s="10" t="s">
        <v>1</v>
      </c>
      <c r="B3" s="3">
        <f>قثابت!B3+قزوین!B3+قهکمت!B3+قشکر!B3+قشیر!B3+قلرست!B3+قشهد!B3+قصفها!B3+قمرو!B3+قچار!B3+قپیرا!B3+قنیشا!B3</f>
        <v>-8239339</v>
      </c>
      <c r="C3" s="3">
        <f>قثابت!C3+قزوین!C3+قهکمت!C3+قشکر!C3+قشیر!C3+قلرست!C3+قشهد!C3+قصفها!C3+قمرو!C3+قچار!C3+قپیرا!C3+قنیشا!C3</f>
        <v>-9418207</v>
      </c>
      <c r="D3" s="3">
        <f>قثابت!D3+قزوین!D3+قهکمت!D3+قشکر!D3+قشیر!D3+قلرست!D3+قشهد!D3+قصفها!D3+قمرو!D3+قچار!D3+قپیرا!D3+قنیشا!D3</f>
        <v>-11098562</v>
      </c>
      <c r="E3" s="3">
        <f>قثابت!E3+قزوین!E3+قهکمت!E3+قشکر!E3+قشیر!E3+قلرست!E3+قشهد!E3+قصفها!E3+قمرو!E3+قچار!E3+قپیرا!E3+قنیشا!E3</f>
        <v>-14678080</v>
      </c>
      <c r="F3" s="3">
        <f>قثابت!F3+قزوین!F3+قهکمت!F3+قشکر!F3+قشیر!F3+قلرست!F3+قشهد!F3+قصفها!F3+قمرو!F3+قچار!F3+قپیرا!F3+قنیشا!F3</f>
        <v>-16013994</v>
      </c>
    </row>
    <row r="4" spans="1:6" ht="19.5" x14ac:dyDescent="0.25">
      <c r="A4" s="10" t="s">
        <v>2</v>
      </c>
      <c r="B4" s="3">
        <f>قثابت!B4+قزوین!B4+قهکمت!B4+قشکر!B4+قشیر!B4+قلرست!B4+قشهد!B4+قصفها!B4+قمرو!B4+قچار!B4+قپیرا!B4+قنیشا!B4</f>
        <v>976064</v>
      </c>
      <c r="C4" s="3">
        <f>قثابت!C4+قزوین!C4+قهکمت!C4+قشکر!C4+قشیر!C4+قلرست!C4+قشهد!C4+قصفها!C4+قمرو!C4+قچار!C4+قپیرا!C4+قنیشا!C4</f>
        <v>802717</v>
      </c>
      <c r="D4" s="3">
        <f>قثابت!D4+قزوین!D4+قهکمت!D4+قشکر!D4+قشیر!D4+قلرست!D4+قشهد!D4+قصفها!D4+قمرو!D4+قچار!D4+قپیرا!D4+قنیشا!D4</f>
        <v>1175724</v>
      </c>
      <c r="E4" s="3">
        <f>قثابت!E4+قزوین!E4+قهکمت!E4+قشکر!E4+قشیر!E4+قلرست!E4+قشهد!E4+قصفها!E4+قمرو!E4+قچار!E4+قپیرا!E4+قنیشا!E4</f>
        <v>2291700</v>
      </c>
      <c r="F4" s="3">
        <f>قثابت!F4+قزوین!F4+قهکمت!F4+قشکر!F4+قشیر!F4+قلرست!F4+قشهد!F4+قصفها!F4+قمرو!F4+قچار!F4+قپیرا!F4+قنیشا!F4</f>
        <v>3171110</v>
      </c>
    </row>
    <row r="5" spans="1:6" ht="19.5" x14ac:dyDescent="0.25">
      <c r="A5" s="10" t="s">
        <v>3</v>
      </c>
      <c r="B5" s="3">
        <f>قثابت!B5+قزوین!B5+قهکمت!B5+قشکر!B5+قشیر!B5+قلرست!B5+قشهد!B5+قصفها!B5+قمرو!B5+قچار!B5+قپیرا!B5+قنیشا!B5</f>
        <v>-285726</v>
      </c>
      <c r="C5" s="3">
        <f>قثابت!C5+قزوین!C5+قهکمت!C5+قشکر!C5+قشیر!C5+قلرست!C5+قشهد!C5+قصفها!C5+قمرو!C5+قچار!C5+قپیرا!C5+قنیشا!C5</f>
        <v>-298235</v>
      </c>
      <c r="D5" s="3">
        <f>قثابت!D5+قزوین!D5+قهکمت!D5+قشکر!D5+قشیر!D5+قلرست!D5+قشهد!D5+قصفها!D5+قمرو!D5+قچار!D5+قپیرا!D5+قنیشا!D5</f>
        <v>-343336</v>
      </c>
      <c r="E5" s="3">
        <f>قثابت!E5+قزوین!E5+قهکمت!E5+قشکر!E5+قشیر!E5+قلرست!E5+قشهد!E5+قصفها!E5+قمرو!E5+قچار!E5+قپیرا!E5+قنیشا!E5</f>
        <v>-442718</v>
      </c>
      <c r="F5" s="3">
        <f>قثابت!F5+قزوین!F5+قهکمت!F5+قشکر!F5+قشیر!F5+قلرست!F5+قشهد!F5+قصفها!F5+قمرو!F5+قچار!F5+قپیرا!F5+قنیشا!F5</f>
        <v>-482533</v>
      </c>
    </row>
    <row r="6" spans="1:6" ht="19.5" x14ac:dyDescent="0.25">
      <c r="A6" s="10" t="s">
        <v>4</v>
      </c>
      <c r="B6" s="3">
        <f>قثابت!B6+قزوین!B6+قهکمت!B6+قشکر!B6+قشیر!B6+قلرست!B6+قشهد!B6+قصفها!B6+قمرو!B6+قچار!B6+قپیرا!B6+قنیشا!B6</f>
        <v>28551</v>
      </c>
      <c r="C6" s="3">
        <f>قثابت!C6+قزوین!C6+قهکمت!C6+قشکر!C6+قشیر!C6+قلرست!C6+قشهد!C6+قصفها!C6+قمرو!C6+قچار!C6+قپیرا!C6+قنیشا!C6</f>
        <v>41386</v>
      </c>
      <c r="D6" s="3">
        <f>قثابت!D6+قزوین!D6+قهکمت!D6+قشکر!D6+قشیر!D6+قلرست!D6+قشهد!D6+قصفها!D6+قمرو!D6+قچار!D6+قپیرا!D6+قنیشا!D6</f>
        <v>53036</v>
      </c>
      <c r="E6" s="3">
        <f>قثابت!E6+قزوین!E6+قهکمت!E6+قشکر!E6+قشیر!E6+قلرست!E6+قشهد!E6+قصفها!E6+قمرو!E6+قچار!E6+قپیرا!E6+قنیشا!E6</f>
        <v>-2553</v>
      </c>
      <c r="F6" s="3">
        <f>قثابت!F6+قزوین!F6+قهکمت!F6+قشکر!F6+قشیر!F6+قلرست!F6+قشهد!F6+قصفها!F6+قمرو!F6+قچار!F6+قپیرا!F6+قنیشا!F6</f>
        <v>68222</v>
      </c>
    </row>
    <row r="7" spans="1:6" ht="19.5" x14ac:dyDescent="0.25">
      <c r="A7" s="10" t="s">
        <v>5</v>
      </c>
      <c r="B7" s="3">
        <f>قثابت!B7+قزوین!B7+قهکمت!B7+قشکر!B7+قشیر!B7+قلرست!B7+قشهد!B7+قصفها!B7+قمرو!B7+قچار!B7+قپیرا!B7+قنیشا!B7</f>
        <v>718889</v>
      </c>
      <c r="C7" s="3">
        <f>قثابت!C7+قزوین!C7+قهکمت!C7+قشکر!C7+قشیر!C7+قلرست!C7+قشهد!C7+قصفها!C7+قمرو!C7+قچار!C7+قپیرا!C7+قنیشا!C7</f>
        <v>545868</v>
      </c>
      <c r="D7" s="3">
        <f>قثابت!D7+قزوین!D7+قهکمت!D7+قشکر!D7+قشیر!D7+قلرست!D7+قشهد!D7+قصفها!D7+قمرو!D7+قچار!D7+قپیرا!D7+قنیشا!D7</f>
        <v>885424</v>
      </c>
      <c r="E7" s="3">
        <f>قثابت!E7+قزوین!E7+قهکمت!E7+قشکر!E7+قشیر!E7+قلرست!E7+قشهد!E7+قصفها!E7+قمرو!E7+قچار!E7+قپیرا!E7+قنیشا!E7</f>
        <v>1846429</v>
      </c>
      <c r="F7" s="3">
        <f>قثابت!F7+قزوین!F7+قهکمت!F7+قشکر!F7+قشیر!F7+قلرست!F7+قشهد!F7+قصفها!F7+قمرو!F7+قچار!F7+قپیرا!F7+قنیشا!F7</f>
        <v>2756799</v>
      </c>
    </row>
    <row r="8" spans="1:6" ht="19.5" x14ac:dyDescent="0.25">
      <c r="A8" s="10" t="s">
        <v>6</v>
      </c>
      <c r="B8" s="3">
        <f>قثابت!B8+قزوین!B8+قهکمت!B8+قشکر!B8+قشیر!B8+قلرست!B8+قشهد!B8+قصفها!B8+قمرو!B8+قچار!B8+قپیرا!B8+قنیشا!B8</f>
        <v>-375037</v>
      </c>
      <c r="C8" s="3">
        <f>قثابت!C8+قزوین!C8+قهکمت!C8+قشکر!C8+قشیر!C8+قلرست!C8+قشهد!C8+قصفها!C8+قمرو!C8+قچار!C8+قپیرا!C8+قنیشا!C8</f>
        <v>-439936</v>
      </c>
      <c r="D8" s="3">
        <f>قثابت!D8+قزوین!D8+قهکمت!D8+قشکر!D8+قشیر!D8+قلرست!D8+قشهد!D8+قصفها!D8+قمرو!D8+قچار!D8+قپیرا!D8+قنیشا!D8</f>
        <v>-383104</v>
      </c>
      <c r="E8" s="3">
        <f>قثابت!E8+قزوین!E8+قهکمت!E8+قشکر!E8+قشیر!E8+قلرست!E8+قشهد!E8+قصفها!E8+قمرو!E8+قچار!E8+قپیرا!E8+قنیشا!E8</f>
        <v>-308862</v>
      </c>
      <c r="F8" s="3">
        <f>قثابت!F8+قزوین!F8+قهکمت!F8+قشکر!F8+قشیر!F8+قلرست!F8+قشهد!F8+قصفها!F8+قمرو!F8+قچار!F8+قپیرا!F8+قنیشا!F8</f>
        <v>-327241</v>
      </c>
    </row>
    <row r="9" spans="1:6" ht="19.5" x14ac:dyDescent="0.25">
      <c r="A9" s="10" t="s">
        <v>7</v>
      </c>
      <c r="B9" s="3">
        <f>قثابت!B9+قزوین!B9+قهکمت!B9+قشکر!B9+قشیر!B9+قلرست!B9+قشهد!B9+قصفها!B9+قمرو!B9+قچار!B9+قپیرا!B9+قنیشا!B9</f>
        <v>199976</v>
      </c>
      <c r="C9" s="3">
        <f>قثابت!C9+قزوین!C9+قهکمت!C9+قشکر!C9+قشیر!C9+قلرست!C9+قشهد!C9+قصفها!C9+قمرو!C9+قچار!C9+قپیرا!C9+قنیشا!C9</f>
        <v>148420</v>
      </c>
      <c r="D9" s="3">
        <f>قثابت!D9+قزوین!D9+قهکمت!D9+قشکر!D9+قشیر!D9+قلرست!D9+قشهد!D9+قصفها!D9+قمرو!D9+قچار!D9+قپیرا!D9+قنیشا!D9</f>
        <v>246830</v>
      </c>
      <c r="E9" s="3">
        <f>قثابت!E9+قزوین!E9+قهکمت!E9+قشکر!E9+قشیر!E9+قلرست!E9+قشهد!E9+قصفها!E9+قمرو!E9+قچار!E9+قپیرا!E9+قنیشا!E9</f>
        <v>305109</v>
      </c>
      <c r="F9" s="3">
        <f>قثابت!F9+قزوین!F9+قهکمت!F9+قشکر!F9+قشیر!F9+قلرست!F9+قشهد!F9+قصفها!F9+قمرو!F9+قچار!F9+قپیرا!F9+قنیشا!F9</f>
        <v>465465</v>
      </c>
    </row>
    <row r="10" spans="1:6" ht="19.5" x14ac:dyDescent="0.25">
      <c r="A10" s="10" t="s">
        <v>22</v>
      </c>
      <c r="B10" s="3">
        <f>قثابت!B10+قزوین!B10+قهکمت!B10+قشکر!B10+قشیر!B10+قلرست!B10+قشهد!B10+قصفها!B10+قمرو!B10+قچار!B10+قپیرا!B10+قنیشا!B10</f>
        <v>543828</v>
      </c>
      <c r="C10" s="3">
        <f>قثابت!C10+قزوین!C10+قهکمت!C10+قشکر!C10+قشیر!C10+قلرست!C10+قشهد!C10+قصفها!C10+قمرو!C10+قچار!C10+قپیرا!C10+قنیشا!C10</f>
        <v>254352</v>
      </c>
      <c r="D10" s="3">
        <f>قثابت!D10+قزوین!D10+قهکمت!D10+قشکر!D10+قشیر!D10+قلرست!D10+قشهد!D10+قصفها!D10+قمرو!D10+قچار!D10+قپیرا!D10+قنیشا!D10</f>
        <v>749150</v>
      </c>
      <c r="E10" s="3">
        <f>قثابت!E10+قزوین!E10+قهکمت!E10+قشکر!E10+قشیر!E10+قلرست!E10+قشهد!E10+قصفها!E10+قمرو!E10+قچار!E10+قپیرا!E10+قنیشا!E10</f>
        <v>1842676</v>
      </c>
      <c r="F10" s="3">
        <f>قثابت!F10+قزوین!F10+قهکمت!F10+قشکر!F10+قشیر!F10+قلرست!F10+قشهد!F10+قصفها!F10+قمرو!F10+قچار!F10+قپیرا!F10+قنیشا!F10</f>
        <v>2895023</v>
      </c>
    </row>
    <row r="11" spans="1:6" ht="19.5" x14ac:dyDescent="0.25">
      <c r="A11" s="10" t="s">
        <v>8</v>
      </c>
      <c r="B11" s="3">
        <f>قثابت!B11+قزوین!B11+قهکمت!B11+قشکر!B11+قشیر!B11+قلرست!B11+قشهد!B11+قصفها!B11+قمرو!B11+قچار!B11+قپیرا!B11+قنیشا!B11</f>
        <v>-121520</v>
      </c>
      <c r="C11" s="3">
        <f>قثابت!C11+قزوین!C11+قهکمت!C11+قشکر!C11+قشیر!C11+قلرست!C11+قشهد!C11+قصفها!C11+قمرو!C11+قچار!C11+قپیرا!C11+قنیشا!C11</f>
        <v>-102607</v>
      </c>
      <c r="D11" s="3">
        <f>قثابت!D11+قزوین!D11+قهکمت!D11+قشکر!D11+قشیر!D11+قلرست!D11+قشهد!D11+قصفها!D11+قمرو!D11+قچار!D11+قپیرا!D11+قنیشا!D11</f>
        <v>-155557</v>
      </c>
      <c r="E11" s="3">
        <f>قثابت!E11+قزوین!E11+قهکمت!E11+قشکر!E11+قشیر!E11+قلرست!E11+قشهد!E11+قصفها!E11+قمرو!E11+قچار!E11+قپیرا!E11+قنیشا!E11</f>
        <v>-343184</v>
      </c>
      <c r="F11" s="3">
        <f>قثابت!F11+قزوین!F11+قهکمت!F11+قشکر!F11+قشیر!F11+قلرست!F11+قشهد!F11+قصفها!F11+قمرو!F11+قچار!F11+قپیرا!F11+قنیشا!F11</f>
        <v>-473245</v>
      </c>
    </row>
    <row r="12" spans="1:6" ht="19.5" x14ac:dyDescent="0.25">
      <c r="A12" s="10" t="s">
        <v>9</v>
      </c>
      <c r="B12" s="3">
        <f>قثابت!B12+قزوین!B12+قهکمت!B12+قشکر!B12+قشیر!B12+قلرست!B12+قشهد!B12+قصفها!B12+قمرو!B12+قچار!B12+قپیرا!B12+قنیشا!B12</f>
        <v>422308</v>
      </c>
      <c r="C12" s="3">
        <f>قثابت!C12+قزوین!C12+قهکمت!C12+قشکر!C12+قشیر!C12+قلرست!C12+قشهد!C12+قصفها!C12+قمرو!C12+قچار!C12+قپیرا!C12+قنیشا!C12</f>
        <v>151745</v>
      </c>
      <c r="D12" s="3">
        <f>قثابت!D12+قزوین!D12+قهکمت!D12+قشکر!D12+قشیر!D12+قلرست!D12+قشهد!D12+قصفها!D12+قمرو!D12+قچار!D12+قپیرا!D12+قنیشا!D12</f>
        <v>593593</v>
      </c>
      <c r="E12" s="3">
        <f>قثابت!E12+قزوین!E12+قهکمت!E12+قشکر!E12+قشیر!E12+قلرست!E12+قشهد!E12+قصفها!E12+قمرو!E12+قچار!E12+قپیرا!E12+قنیشا!E12</f>
        <v>1499492</v>
      </c>
      <c r="F12" s="3">
        <f>قثابت!F12+قزوین!F12+قهکمت!F12+قشکر!F12+قشیر!F12+قلرست!F12+قشهد!F12+قصفها!F12+قمرو!F12+قچار!F12+قپیرا!F12+قنیشا!F12</f>
        <v>2421778</v>
      </c>
    </row>
    <row r="13" spans="1:6" ht="19.5" x14ac:dyDescent="0.25">
      <c r="A13" s="10" t="s">
        <v>10</v>
      </c>
      <c r="B13" s="3">
        <f>قثابت!B13+قزوین!B13+قهکمت!B13+قشکر!B13+قشیر!B13+قلرست!B13+قشهد!B13+قصفها!B13+قمرو!B13+قچار!B13+قپیرا!B13+قنیشا!B13</f>
        <v>7248</v>
      </c>
      <c r="C13" s="3">
        <f>قثابت!C13+قزوین!C13+قهکمت!C13+قشکر!C13+قشیر!C13+قلرست!C13+قشهد!C13+قصفها!C13+قمرو!C13+قچار!C13+قپیرا!C13+قنیشا!C13</f>
        <v>1170</v>
      </c>
      <c r="D13" s="3">
        <f>قثابت!D13+قزوین!D13+قهکمت!D13+قشکر!D13+قشیر!D13+قلرست!D13+قشهد!D13+قصفها!D13+قمرو!D13+قچار!D13+قپیرا!D13+قنیشا!D13</f>
        <v>3024</v>
      </c>
      <c r="E13" s="3">
        <f>قثابت!E13+قزوین!E13+قهکمت!E13+قشکر!E13+قشیر!E13+قلرست!E13+قشهد!E13+قصفها!E13+قمرو!E13+قچار!E13+قپیرا!E13+قنیشا!E13</f>
        <v>6947</v>
      </c>
      <c r="F13" s="3">
        <f>قثابت!F13+قزوین!F13+قهکمت!F13+قشکر!F13+قشیر!F13+قلرست!F13+قشهد!F13+قصفها!F13+قمرو!F13+قچار!F13+قپیرا!F13+قنیشا!F13</f>
        <v>10919</v>
      </c>
    </row>
    <row r="17" spans="1:20" ht="5.25" customHeight="1" thickBot="1" x14ac:dyDescent="0.3"/>
    <row r="18" spans="1:20" s="1" customFormat="1" ht="24.75" customHeight="1" x14ac:dyDescent="0.25">
      <c r="K18" s="41" t="s">
        <v>27</v>
      </c>
      <c r="L18" s="55" t="s">
        <v>42</v>
      </c>
      <c r="M18" s="55"/>
      <c r="N18" s="55"/>
      <c r="O18" s="55"/>
      <c r="P18" s="55"/>
      <c r="Q18" s="43" t="s">
        <v>41</v>
      </c>
      <c r="R18" s="43"/>
      <c r="S18" s="43"/>
      <c r="T18" s="44"/>
    </row>
    <row r="19" spans="1:20" ht="20.25" thickBot="1" x14ac:dyDescent="0.3">
      <c r="K19" s="42"/>
      <c r="L19" s="15" t="s">
        <v>23</v>
      </c>
      <c r="M19" s="45" t="s">
        <v>24</v>
      </c>
      <c r="N19" s="45"/>
      <c r="O19" s="45" t="s">
        <v>25</v>
      </c>
      <c r="P19" s="45"/>
      <c r="Q19" s="45"/>
      <c r="R19" s="45"/>
      <c r="S19" s="45"/>
      <c r="T19" s="46"/>
    </row>
    <row r="20" spans="1:20" ht="21" x14ac:dyDescent="0.25">
      <c r="B20" s="7" t="s">
        <v>12</v>
      </c>
      <c r="C20" s="7" t="s">
        <v>13</v>
      </c>
      <c r="D20" s="7" t="s">
        <v>14</v>
      </c>
      <c r="E20" s="7" t="s">
        <v>15</v>
      </c>
      <c r="F20" s="8" t="s">
        <v>16</v>
      </c>
      <c r="K20" s="19" t="s">
        <v>28</v>
      </c>
      <c r="L20" s="13">
        <f>AVERAGE(قثابت!B17:F17)</f>
        <v>2.2702756808142977E-2</v>
      </c>
      <c r="M20" s="60">
        <f>AVERAGE(قثابت!B18:F18)</f>
        <v>-5.4153657836471273E-3</v>
      </c>
      <c r="N20" s="60"/>
      <c r="O20" s="60">
        <f>AVERAGE(قثابت!B19:F19)</f>
        <v>-7.2963811327122749E-2</v>
      </c>
      <c r="P20" s="60"/>
      <c r="Q20" s="56">
        <v>0.122</v>
      </c>
      <c r="R20" s="56"/>
      <c r="S20" s="56"/>
      <c r="T20" s="57"/>
    </row>
    <row r="21" spans="1:20" ht="19.5" x14ac:dyDescent="0.25">
      <c r="A21" s="14" t="s">
        <v>23</v>
      </c>
      <c r="B21" s="15">
        <f>B4/B2</f>
        <v>0.10591658335506325</v>
      </c>
      <c r="C21" s="15">
        <f>C4/C2</f>
        <v>7.8536637196402206E-2</v>
      </c>
      <c r="D21" s="15">
        <f>D4/D2</f>
        <v>9.5787567602710247E-2</v>
      </c>
      <c r="E21" s="15">
        <f>E4/E2</f>
        <v>0.13504594638233378</v>
      </c>
      <c r="F21" s="15">
        <f>F4/F2</f>
        <v>0.16529021682655459</v>
      </c>
      <c r="K21" s="19" t="s">
        <v>29</v>
      </c>
      <c r="L21" s="13">
        <f>AVERAGE(قزوین!B16:F16)</f>
        <v>0.11336394289580401</v>
      </c>
      <c r="M21" s="53">
        <f>AVERAGE(قزوین!B17:F17)</f>
        <v>9.8727194531296997E-2</v>
      </c>
      <c r="N21" s="53"/>
      <c r="O21" s="53">
        <f>AVERAGE(قزوین!B18:F18)</f>
        <v>7.2630803227046264E-2</v>
      </c>
      <c r="P21" s="53"/>
      <c r="Q21" s="36">
        <v>0.14000000000000001</v>
      </c>
      <c r="R21" s="36"/>
      <c r="S21" s="36"/>
      <c r="T21" s="37"/>
    </row>
    <row r="22" spans="1:20" ht="19.5" x14ac:dyDescent="0.25">
      <c r="A22" s="14" t="s">
        <v>24</v>
      </c>
      <c r="B22" s="15">
        <f>B7/B2</f>
        <v>7.8009502134632633E-2</v>
      </c>
      <c r="C22" s="15">
        <f>C7/C2</f>
        <v>5.3406913112747929E-2</v>
      </c>
      <c r="D22" s="15">
        <f>D7/D2</f>
        <v>7.213649738974634E-2</v>
      </c>
      <c r="E22" s="15">
        <f>E7/E2</f>
        <v>0.10880689083771268</v>
      </c>
      <c r="F22" s="15">
        <f>F7/F2</f>
        <v>0.14369476443807655</v>
      </c>
      <c r="K22" s="19" t="s">
        <v>30</v>
      </c>
      <c r="L22" s="13">
        <f>AVERAGE(قهکمت!B16:F16)</f>
        <v>0.17414497151637426</v>
      </c>
      <c r="M22" s="53">
        <f>AVERAGE(قهکمت!B17:F17)</f>
        <v>0.15388780253904069</v>
      </c>
      <c r="N22" s="53"/>
      <c r="O22" s="53">
        <f>AVERAGE(قهکمت!B18:F18)</f>
        <v>0.11942906799182063</v>
      </c>
      <c r="P22" s="53"/>
      <c r="Q22" s="36">
        <v>0.2</v>
      </c>
      <c r="R22" s="36"/>
      <c r="S22" s="36"/>
      <c r="T22" s="37"/>
    </row>
    <row r="23" spans="1:20" ht="19.5" x14ac:dyDescent="0.25">
      <c r="A23" s="14" t="s">
        <v>25</v>
      </c>
      <c r="B23" s="15">
        <f>B12/B2</f>
        <v>4.5826319261349724E-2</v>
      </c>
      <c r="C23" s="15">
        <f>C12/C2</f>
        <v>1.4846505071361454E-2</v>
      </c>
      <c r="D23" s="15">
        <f>D12/D2</f>
        <v>4.8360694870561105E-2</v>
      </c>
      <c r="E23" s="15">
        <f>E12/E2</f>
        <v>8.8362489083535556E-2</v>
      </c>
      <c r="F23" s="15">
        <f>F12/F2</f>
        <v>0.12623220598647783</v>
      </c>
      <c r="K23" s="19" t="s">
        <v>31</v>
      </c>
      <c r="L23" s="13">
        <f>AVERAGE(قشکر!B16:F16)</f>
        <v>4.8585664640491022E-2</v>
      </c>
      <c r="M23" s="53">
        <f>AVERAGE(قشکر!B17:F17)</f>
        <v>1.4520838761859828E-2</v>
      </c>
      <c r="N23" s="53"/>
      <c r="O23" s="60">
        <f>AVERAGE(قشکر!B18:F18)</f>
        <v>-2.8804439625556049E-2</v>
      </c>
      <c r="P23" s="60"/>
      <c r="Q23" s="56">
        <v>5.5E-2</v>
      </c>
      <c r="R23" s="56"/>
      <c r="S23" s="56"/>
      <c r="T23" s="57"/>
    </row>
    <row r="24" spans="1:20" ht="19.5" x14ac:dyDescent="0.25">
      <c r="K24" s="19" t="s">
        <v>32</v>
      </c>
      <c r="L24" s="13">
        <f>AVERAGE(قشیر!B16:F16)</f>
        <v>8.6460128916628506E-2</v>
      </c>
      <c r="M24" s="53">
        <f>AVERAGE(قشیر!B17:F17)</f>
        <v>3.7494473819648544E-2</v>
      </c>
      <c r="N24" s="53"/>
      <c r="O24" s="53">
        <f>AVERAGE(قشیر!B18:F18)</f>
        <v>2.3636190529537663E-3</v>
      </c>
      <c r="P24" s="53"/>
      <c r="Q24" s="53">
        <v>0</v>
      </c>
      <c r="R24" s="53"/>
      <c r="S24" s="53"/>
      <c r="T24" s="54"/>
    </row>
    <row r="25" spans="1:20" ht="19.5" x14ac:dyDescent="0.25">
      <c r="K25" s="19" t="s">
        <v>33</v>
      </c>
      <c r="L25" s="13">
        <f>AVERAGE(قلرست!B16:F16)</f>
        <v>0.22249680265792166</v>
      </c>
      <c r="M25" s="53">
        <f>AVERAGE(قلرست!B17:F17)</f>
        <v>0.19185017405564761</v>
      </c>
      <c r="N25" s="53"/>
      <c r="O25" s="53">
        <f>AVERAGE(قلرست!B18:F18)</f>
        <v>0.16886395692505779</v>
      </c>
      <c r="P25" s="53"/>
      <c r="Q25" s="53">
        <v>0.25</v>
      </c>
      <c r="R25" s="53"/>
      <c r="S25" s="53"/>
      <c r="T25" s="54"/>
    </row>
    <row r="26" spans="1:20" ht="19.5" x14ac:dyDescent="0.25">
      <c r="K26" s="19" t="s">
        <v>34</v>
      </c>
      <c r="L26" s="13">
        <f>AVERAGEA(قشهد!B16:F16)</f>
        <v>0.12816200278831652</v>
      </c>
      <c r="M26" s="53">
        <f>AVERAGE(قشهد!B17:F17)</f>
        <v>0.10624703353051676</v>
      </c>
      <c r="N26" s="53"/>
      <c r="O26" s="53">
        <f>AVERAGE(قشهد!B18:F18)</f>
        <v>8.1710359099339019E-2</v>
      </c>
      <c r="P26" s="53"/>
      <c r="Q26" s="56">
        <v>0.156</v>
      </c>
      <c r="R26" s="56"/>
      <c r="S26" s="56"/>
      <c r="T26" s="57"/>
    </row>
    <row r="27" spans="1:20" ht="19.5" x14ac:dyDescent="0.25">
      <c r="K27" s="19" t="s">
        <v>35</v>
      </c>
      <c r="L27" s="13">
        <f>AVERAGE(قصفها!B16:F16)</f>
        <v>0.10315156150016076</v>
      </c>
      <c r="M27" s="53">
        <f>AVERAGE(قصفها!B17:F17)</f>
        <v>8.6713694052446014E-2</v>
      </c>
      <c r="N27" s="53"/>
      <c r="O27" s="53">
        <f>AVERAGE(قصفها!B18:F18)</f>
        <v>6.8374876676737847E-2</v>
      </c>
      <c r="P27" s="53"/>
      <c r="Q27" s="56">
        <v>1.7000000000000001E-2</v>
      </c>
      <c r="R27" s="56"/>
      <c r="S27" s="56"/>
      <c r="T27" s="57"/>
    </row>
    <row r="28" spans="1:20" ht="19.5" x14ac:dyDescent="0.25">
      <c r="K28" s="19" t="s">
        <v>36</v>
      </c>
      <c r="L28" s="13">
        <f>AVERAGEA(قمرو!B16:F16)</f>
        <v>0.13780179034578013</v>
      </c>
      <c r="M28" s="53">
        <f>AVERAGEA(قمرو!B17:F17)</f>
        <v>0.13328389818345843</v>
      </c>
      <c r="N28" s="53"/>
      <c r="O28" s="53">
        <f>AVERAGE(قمرو!B18:F18)</f>
        <v>9.9834751428243523E-2</v>
      </c>
      <c r="P28" s="53"/>
      <c r="Q28" s="53">
        <v>0.24</v>
      </c>
      <c r="R28" s="53"/>
      <c r="S28" s="53"/>
      <c r="T28" s="54"/>
    </row>
    <row r="29" spans="1:20" ht="19.5" x14ac:dyDescent="0.25">
      <c r="K29" s="19" t="s">
        <v>37</v>
      </c>
      <c r="L29" s="13">
        <f>AVERAGEA(قچار!B16:F16)</f>
        <v>0.1112810365979863</v>
      </c>
      <c r="M29" s="53">
        <f>AVERAGE(قچار!B17:F17)</f>
        <v>8.5659250477163607E-2</v>
      </c>
      <c r="N29" s="53"/>
      <c r="O29" s="53">
        <f>AVERAGE(قچار!B18:F18)</f>
        <v>5.1467700587861417E-2</v>
      </c>
      <c r="P29" s="53"/>
      <c r="Q29" s="58">
        <v>-3.7999999999999999E-2</v>
      </c>
      <c r="R29" s="58"/>
      <c r="S29" s="58"/>
      <c r="T29" s="59"/>
    </row>
    <row r="30" spans="1:20" ht="19.5" x14ac:dyDescent="0.25">
      <c r="K30" s="19" t="s">
        <v>38</v>
      </c>
      <c r="L30" s="13">
        <f>AVERAGEA(قپیرا!B16:F16)</f>
        <v>0.16237860421074712</v>
      </c>
      <c r="M30" s="53">
        <f>AVERAGE(قپیرا!B17:F17)</f>
        <v>0.12881263405976581</v>
      </c>
      <c r="N30" s="53"/>
      <c r="O30" s="53">
        <f>AVERAGE(قنیشا!B19:F19)</f>
        <v>2.9351608977787609E-2</v>
      </c>
      <c r="P30" s="53"/>
      <c r="Q30" s="53">
        <v>0.1</v>
      </c>
      <c r="R30" s="53"/>
      <c r="S30" s="53"/>
      <c r="T30" s="54"/>
    </row>
    <row r="31" spans="1:20" ht="19.5" x14ac:dyDescent="0.25">
      <c r="K31" s="19" t="s">
        <v>39</v>
      </c>
      <c r="L31" s="13">
        <f>AVERAGE(قنیشا!B17:F17)</f>
        <v>9.0956696860445302E-2</v>
      </c>
      <c r="M31" s="53">
        <f>AVERAGE(قنیشا!B18:F18)</f>
        <v>4.0392419637106214E-2</v>
      </c>
      <c r="N31" s="53"/>
      <c r="O31" s="53">
        <f>AVERAGE(قنیشا!B19:F19)</f>
        <v>2.9351608977787609E-2</v>
      </c>
      <c r="P31" s="53"/>
      <c r="Q31" s="53">
        <v>0.19400000000000001</v>
      </c>
      <c r="R31" s="53"/>
      <c r="S31" s="53"/>
      <c r="T31" s="54"/>
    </row>
    <row r="32" spans="1:20" ht="20.25" thickBot="1" x14ac:dyDescent="0.3">
      <c r="K32" s="17" t="s">
        <v>40</v>
      </c>
      <c r="L32" s="18">
        <f>AVERAGE(B21:F21)</f>
        <v>0.11611539027261282</v>
      </c>
      <c r="M32" s="39">
        <f>AVERAGE(B22:F22)</f>
        <v>9.1210913582583236E-2</v>
      </c>
      <c r="N32" s="39"/>
      <c r="O32" s="39">
        <f>AVERAGE(B23:F23)</f>
        <v>6.4725642854657137E-2</v>
      </c>
      <c r="P32" s="39"/>
      <c r="Q32" s="39">
        <f>AVERAGE(Q20:T31)</f>
        <v>0.11966666666666669</v>
      </c>
      <c r="R32" s="39"/>
      <c r="S32" s="39"/>
      <c r="T32" s="40"/>
    </row>
    <row r="33" spans="4:20" ht="15.75" thickBot="1" x14ac:dyDescent="0.3"/>
    <row r="34" spans="4:20" ht="19.5" customHeight="1" x14ac:dyDescent="0.25">
      <c r="K34" s="41" t="s">
        <v>27</v>
      </c>
      <c r="L34" s="47" t="s">
        <v>43</v>
      </c>
      <c r="M34" s="49" t="s">
        <v>44</v>
      </c>
      <c r="N34" s="50"/>
      <c r="O34" s="49" t="s">
        <v>45</v>
      </c>
      <c r="P34" s="50"/>
      <c r="Q34" s="43" t="s">
        <v>46</v>
      </c>
      <c r="R34" s="43"/>
      <c r="S34" s="43"/>
      <c r="T34" s="44"/>
    </row>
    <row r="35" spans="4:20" ht="19.5" customHeight="1" x14ac:dyDescent="0.25">
      <c r="K35" s="42"/>
      <c r="L35" s="48"/>
      <c r="M35" s="51"/>
      <c r="N35" s="52"/>
      <c r="O35" s="51"/>
      <c r="P35" s="52"/>
      <c r="Q35" s="45"/>
      <c r="R35" s="45"/>
      <c r="S35" s="45"/>
      <c r="T35" s="46"/>
    </row>
    <row r="36" spans="4:20" ht="20.25" thickBot="1" x14ac:dyDescent="0.3">
      <c r="D36" s="22"/>
      <c r="G36">
        <f>H36/510</f>
        <v>2237.6450980392156</v>
      </c>
      <c r="H36" s="22">
        <f>قثابت!F2</f>
        <v>1141199</v>
      </c>
      <c r="I36" s="6">
        <f>قثابت!F14</f>
        <v>510000</v>
      </c>
      <c r="J36">
        <v>4728</v>
      </c>
      <c r="K36" s="19" t="s">
        <v>28</v>
      </c>
      <c r="L36" s="20">
        <f>O36/G36</f>
        <v>10.04001931302078</v>
      </c>
      <c r="M36" s="34">
        <v>118</v>
      </c>
      <c r="N36" s="35"/>
      <c r="O36" s="34">
        <v>22466</v>
      </c>
      <c r="P36" s="35"/>
      <c r="Q36" s="36">
        <f>(O36/J36)-1</f>
        <v>3.7516920473773263</v>
      </c>
      <c r="R36" s="36"/>
      <c r="S36" s="36"/>
      <c r="T36" s="37"/>
    </row>
    <row r="37" spans="4:20" ht="20.25" thickBot="1" x14ac:dyDescent="0.3">
      <c r="G37">
        <f>H37/330</f>
        <v>7185.651515151515</v>
      </c>
      <c r="H37" s="22">
        <f>قزوین!F2</f>
        <v>2371265</v>
      </c>
      <c r="I37" s="6">
        <v>330196</v>
      </c>
      <c r="J37">
        <v>8460</v>
      </c>
      <c r="K37" s="19" t="s">
        <v>29</v>
      </c>
      <c r="L37" s="20">
        <f t="shared" ref="L37:L47" si="0">O37/G37</f>
        <v>1.7242695354589217</v>
      </c>
      <c r="M37" s="34">
        <v>11.5</v>
      </c>
      <c r="N37" s="35"/>
      <c r="O37" s="34">
        <v>12390</v>
      </c>
      <c r="P37" s="35"/>
      <c r="Q37" s="36">
        <f t="shared" ref="Q37:Q47" si="1">(O37/J37)-1</f>
        <v>0.46453900709219864</v>
      </c>
      <c r="R37" s="36"/>
      <c r="S37" s="36"/>
      <c r="T37" s="37"/>
    </row>
    <row r="38" spans="4:20" ht="20.25" thickBot="1" x14ac:dyDescent="0.3">
      <c r="G38">
        <f>H38/273</f>
        <v>8702.0476190476184</v>
      </c>
      <c r="H38" s="22">
        <f>قهکمت!F2</f>
        <v>2375659</v>
      </c>
      <c r="I38" s="6">
        <v>273600</v>
      </c>
      <c r="J38">
        <v>14100</v>
      </c>
      <c r="K38" s="19" t="s">
        <v>30</v>
      </c>
      <c r="L38" s="20">
        <f t="shared" si="0"/>
        <v>2.1258215088950059</v>
      </c>
      <c r="M38" s="34">
        <v>8.6</v>
      </c>
      <c r="N38" s="35"/>
      <c r="O38" s="34">
        <v>18499</v>
      </c>
      <c r="P38" s="35"/>
      <c r="Q38" s="36">
        <f t="shared" si="1"/>
        <v>0.31198581560283678</v>
      </c>
      <c r="R38" s="36"/>
      <c r="S38" s="36"/>
      <c r="T38" s="37"/>
    </row>
    <row r="39" spans="4:20" ht="20.25" thickBot="1" x14ac:dyDescent="0.3">
      <c r="G39">
        <f>H39/200</f>
        <v>2903.99</v>
      </c>
      <c r="H39" s="22">
        <f>قشکر!F2</f>
        <v>580798</v>
      </c>
      <c r="I39" s="6">
        <v>200000</v>
      </c>
      <c r="J39">
        <v>4250</v>
      </c>
      <c r="K39" s="19" t="s">
        <v>31</v>
      </c>
      <c r="L39" s="20">
        <f t="shared" si="0"/>
        <v>6.2179966184456559</v>
      </c>
      <c r="M39" s="34">
        <v>300</v>
      </c>
      <c r="N39" s="35"/>
      <c r="O39" s="34">
        <v>18057</v>
      </c>
      <c r="P39" s="35"/>
      <c r="Q39" s="36">
        <f t="shared" si="1"/>
        <v>3.2487058823529411</v>
      </c>
      <c r="R39" s="36"/>
      <c r="S39" s="36"/>
      <c r="T39" s="37"/>
    </row>
    <row r="40" spans="4:20" ht="20.25" thickBot="1" x14ac:dyDescent="0.3">
      <c r="G40">
        <f>H40/330</f>
        <v>3224.590909090909</v>
      </c>
      <c r="H40" s="4">
        <v>1064115</v>
      </c>
      <c r="I40" s="6">
        <v>330000</v>
      </c>
      <c r="J40">
        <v>3909</v>
      </c>
      <c r="K40" s="19" t="s">
        <v>32</v>
      </c>
      <c r="L40" s="20">
        <f t="shared" si="0"/>
        <v>2.1962475860221877</v>
      </c>
      <c r="M40" s="34">
        <v>28</v>
      </c>
      <c r="N40" s="35"/>
      <c r="O40" s="34">
        <v>7082</v>
      </c>
      <c r="P40" s="35"/>
      <c r="Q40" s="36">
        <f t="shared" si="1"/>
        <v>0.8117165515477105</v>
      </c>
      <c r="R40" s="36"/>
      <c r="S40" s="36"/>
      <c r="T40" s="37"/>
    </row>
    <row r="41" spans="4:20" ht="20.25" thickBot="1" x14ac:dyDescent="0.3">
      <c r="G41">
        <f>H41/240</f>
        <v>4240.4250000000002</v>
      </c>
      <c r="H41" s="22">
        <f>قلرست!F2</f>
        <v>1017702</v>
      </c>
      <c r="I41" s="6">
        <v>240000</v>
      </c>
      <c r="J41">
        <v>5422</v>
      </c>
      <c r="K41" s="19" t="s">
        <v>33</v>
      </c>
      <c r="L41" s="20">
        <f t="shared" si="0"/>
        <v>2.1698296750915298</v>
      </c>
      <c r="M41" s="34">
        <v>13.8</v>
      </c>
      <c r="N41" s="35"/>
      <c r="O41" s="34">
        <v>9201</v>
      </c>
      <c r="P41" s="35"/>
      <c r="Q41" s="36">
        <f t="shared" si="1"/>
        <v>0.6969752858723719</v>
      </c>
      <c r="R41" s="36"/>
      <c r="S41" s="36"/>
      <c r="T41" s="37"/>
    </row>
    <row r="42" spans="4:20" ht="20.25" thickBot="1" x14ac:dyDescent="0.3">
      <c r="G42">
        <f>H42/201</f>
        <v>11422.208955223881</v>
      </c>
      <c r="H42" s="22">
        <f>قشهد!F2</f>
        <v>2295864</v>
      </c>
      <c r="I42" s="6">
        <v>201300</v>
      </c>
      <c r="J42">
        <v>12272</v>
      </c>
      <c r="K42" s="19" t="s">
        <v>34</v>
      </c>
      <c r="L42" s="20">
        <f t="shared" si="0"/>
        <v>1.2955462518685774</v>
      </c>
      <c r="M42" s="34">
        <v>17</v>
      </c>
      <c r="N42" s="35"/>
      <c r="O42" s="34">
        <v>14798</v>
      </c>
      <c r="P42" s="35"/>
      <c r="Q42" s="36">
        <f t="shared" si="1"/>
        <v>0.20583441981747064</v>
      </c>
      <c r="R42" s="36"/>
      <c r="S42" s="36"/>
      <c r="T42" s="37"/>
    </row>
    <row r="43" spans="4:20" ht="20.25" thickBot="1" x14ac:dyDescent="0.3">
      <c r="G43">
        <f>H43/195</f>
        <v>15140.112820512821</v>
      </c>
      <c r="H43" s="22">
        <f>قصفها!F2</f>
        <v>2952322</v>
      </c>
      <c r="I43" s="6">
        <v>195000</v>
      </c>
      <c r="J43">
        <v>14976</v>
      </c>
      <c r="K43" s="19" t="s">
        <v>35</v>
      </c>
      <c r="L43" s="20">
        <f t="shared" si="0"/>
        <v>1.5878349312845956</v>
      </c>
      <c r="M43" s="34">
        <v>10.9</v>
      </c>
      <c r="N43" s="35"/>
      <c r="O43" s="34">
        <v>24040</v>
      </c>
      <c r="P43" s="35"/>
      <c r="Q43" s="36">
        <f t="shared" si="1"/>
        <v>0.60523504273504281</v>
      </c>
      <c r="R43" s="36"/>
      <c r="S43" s="36"/>
      <c r="T43" s="37"/>
    </row>
    <row r="44" spans="4:20" ht="20.25" thickBot="1" x14ac:dyDescent="0.3">
      <c r="G44">
        <f>H44/200</f>
        <v>4735.9650000000001</v>
      </c>
      <c r="H44" s="22">
        <f>قمرو!F2</f>
        <v>947193</v>
      </c>
      <c r="I44" s="6">
        <v>200000</v>
      </c>
      <c r="J44">
        <v>7363</v>
      </c>
      <c r="K44" s="19" t="s">
        <v>36</v>
      </c>
      <c r="L44" s="20">
        <f t="shared" si="0"/>
        <v>2.8824115043079921</v>
      </c>
      <c r="M44" s="34">
        <v>9.4</v>
      </c>
      <c r="N44" s="35"/>
      <c r="O44" s="34">
        <v>13651</v>
      </c>
      <c r="P44" s="35"/>
      <c r="Q44" s="36">
        <f t="shared" si="1"/>
        <v>0.85399972837158766</v>
      </c>
      <c r="R44" s="36"/>
      <c r="S44" s="36"/>
      <c r="T44" s="37"/>
    </row>
    <row r="45" spans="4:20" ht="20.25" thickBot="1" x14ac:dyDescent="0.3">
      <c r="G45">
        <f>H45/140</f>
        <v>9688.5499999999993</v>
      </c>
      <c r="H45" s="22">
        <f>قچار!F2</f>
        <v>1356397</v>
      </c>
      <c r="I45" s="6">
        <v>140000</v>
      </c>
      <c r="J45">
        <v>16001</v>
      </c>
      <c r="K45" s="19" t="s">
        <v>37</v>
      </c>
      <c r="L45" s="20">
        <f t="shared" si="0"/>
        <v>3.6061123697560524</v>
      </c>
      <c r="M45" s="34">
        <v>28</v>
      </c>
      <c r="N45" s="35"/>
      <c r="O45" s="34">
        <v>34938</v>
      </c>
      <c r="P45" s="35"/>
      <c r="Q45" s="36">
        <f t="shared" si="1"/>
        <v>1.1834885319667521</v>
      </c>
      <c r="R45" s="36"/>
      <c r="S45" s="36"/>
      <c r="T45" s="37"/>
    </row>
    <row r="46" spans="4:20" ht="20.25" thickBot="1" x14ac:dyDescent="0.3">
      <c r="G46">
        <f>H46/200</f>
        <v>11193.475</v>
      </c>
      <c r="H46" s="22">
        <f>قپیرا!F2</f>
        <v>2238695</v>
      </c>
      <c r="I46" s="6">
        <v>200000</v>
      </c>
      <c r="J46">
        <v>16495</v>
      </c>
      <c r="K46" s="19" t="s">
        <v>38</v>
      </c>
      <c r="L46" s="20">
        <f t="shared" si="0"/>
        <v>2.3871049875038803</v>
      </c>
      <c r="M46" s="34">
        <v>17.7</v>
      </c>
      <c r="N46" s="35"/>
      <c r="O46" s="34">
        <v>26720</v>
      </c>
      <c r="P46" s="35"/>
      <c r="Q46" s="36">
        <f t="shared" si="1"/>
        <v>0.61988481357987268</v>
      </c>
      <c r="R46" s="36"/>
      <c r="S46" s="36"/>
      <c r="T46" s="37"/>
    </row>
    <row r="47" spans="4:20" ht="20.25" thickBot="1" x14ac:dyDescent="0.3">
      <c r="G47">
        <f>H47/200</f>
        <v>4219.4750000000004</v>
      </c>
      <c r="H47" s="22">
        <f>قنیشا!F2</f>
        <v>843895</v>
      </c>
      <c r="I47" s="6">
        <v>200000</v>
      </c>
      <c r="J47">
        <v>5038</v>
      </c>
      <c r="K47" s="19" t="s">
        <v>39</v>
      </c>
      <c r="L47" s="20">
        <f t="shared" si="0"/>
        <v>3.2278897256175232</v>
      </c>
      <c r="M47" s="34">
        <v>18.3</v>
      </c>
      <c r="N47" s="35"/>
      <c r="O47" s="34">
        <v>13620</v>
      </c>
      <c r="P47" s="35"/>
      <c r="Q47" s="36">
        <f t="shared" si="1"/>
        <v>1.7034537514886861</v>
      </c>
      <c r="R47" s="36"/>
      <c r="S47" s="36"/>
      <c r="T47" s="37"/>
    </row>
    <row r="48" spans="4:20" ht="20.25" thickBot="1" x14ac:dyDescent="0.3">
      <c r="K48" s="17" t="s">
        <v>40</v>
      </c>
      <c r="L48" s="21">
        <v>3</v>
      </c>
      <c r="M48" s="38">
        <v>17.399999999999999</v>
      </c>
      <c r="N48" s="38"/>
      <c r="O48" s="39" t="s">
        <v>47</v>
      </c>
      <c r="P48" s="39"/>
      <c r="Q48" s="39" t="s">
        <v>47</v>
      </c>
      <c r="R48" s="39"/>
      <c r="S48" s="39"/>
      <c r="T48" s="40"/>
    </row>
  </sheetData>
  <mergeCells count="88">
    <mergeCell ref="M23:N23"/>
    <mergeCell ref="M19:N19"/>
    <mergeCell ref="O19:P19"/>
    <mergeCell ref="M20:N20"/>
    <mergeCell ref="M21:N21"/>
    <mergeCell ref="M22:N22"/>
    <mergeCell ref="O20:P20"/>
    <mergeCell ref="O21:P21"/>
    <mergeCell ref="O22:P22"/>
    <mergeCell ref="O23:P23"/>
    <mergeCell ref="O25:P25"/>
    <mergeCell ref="O26:P26"/>
    <mergeCell ref="O27:P27"/>
    <mergeCell ref="M24:N24"/>
    <mergeCell ref="M25:N25"/>
    <mergeCell ref="M26:N26"/>
    <mergeCell ref="M27:N27"/>
    <mergeCell ref="O24:P24"/>
    <mergeCell ref="O28:P28"/>
    <mergeCell ref="O29:P29"/>
    <mergeCell ref="O30:P30"/>
    <mergeCell ref="O31:P31"/>
    <mergeCell ref="M32:N32"/>
    <mergeCell ref="O32:P32"/>
    <mergeCell ref="M30:N30"/>
    <mergeCell ref="M31:N31"/>
    <mergeCell ref="M28:N28"/>
    <mergeCell ref="M29:N29"/>
    <mergeCell ref="Q30:T30"/>
    <mergeCell ref="Q31:T31"/>
    <mergeCell ref="Q32:T32"/>
    <mergeCell ref="K18:K19"/>
    <mergeCell ref="L18:P18"/>
    <mergeCell ref="Q18:T19"/>
    <mergeCell ref="Q20:T20"/>
    <mergeCell ref="Q21:T21"/>
    <mergeCell ref="Q22:T22"/>
    <mergeCell ref="Q23:T23"/>
    <mergeCell ref="Q24:T24"/>
    <mergeCell ref="Q25:T25"/>
    <mergeCell ref="Q26:T26"/>
    <mergeCell ref="Q27:T27"/>
    <mergeCell ref="Q28:T28"/>
    <mergeCell ref="Q29:T29"/>
    <mergeCell ref="K34:K35"/>
    <mergeCell ref="Q34:T35"/>
    <mergeCell ref="M36:N36"/>
    <mergeCell ref="O36:P36"/>
    <mergeCell ref="Q36:T36"/>
    <mergeCell ref="L34:L35"/>
    <mergeCell ref="M34:N35"/>
    <mergeCell ref="O34:P35"/>
    <mergeCell ref="M37:N37"/>
    <mergeCell ref="O37:P37"/>
    <mergeCell ref="Q37:T37"/>
    <mergeCell ref="M38:N38"/>
    <mergeCell ref="O38:P38"/>
    <mergeCell ref="Q38:T38"/>
    <mergeCell ref="M39:N39"/>
    <mergeCell ref="O39:P39"/>
    <mergeCell ref="Q39:T39"/>
    <mergeCell ref="M40:N40"/>
    <mergeCell ref="O40:P40"/>
    <mergeCell ref="Q40:T40"/>
    <mergeCell ref="M44:N44"/>
    <mergeCell ref="O44:P44"/>
    <mergeCell ref="Q44:T44"/>
    <mergeCell ref="M41:N41"/>
    <mergeCell ref="O41:P41"/>
    <mergeCell ref="Q41:T41"/>
    <mergeCell ref="M42:N42"/>
    <mergeCell ref="O42:P42"/>
    <mergeCell ref="Q42:T42"/>
    <mergeCell ref="M43:N43"/>
    <mergeCell ref="O43:P43"/>
    <mergeCell ref="Q43:T43"/>
    <mergeCell ref="M47:N47"/>
    <mergeCell ref="O47:P47"/>
    <mergeCell ref="Q47:T47"/>
    <mergeCell ref="M48:N48"/>
    <mergeCell ref="O48:P48"/>
    <mergeCell ref="Q48:T48"/>
    <mergeCell ref="M45:N45"/>
    <mergeCell ref="O45:P45"/>
    <mergeCell ref="Q45:T45"/>
    <mergeCell ref="M46:N46"/>
    <mergeCell ref="O46:P46"/>
    <mergeCell ref="Q46:T46"/>
  </mergeCells>
  <conditionalFormatting sqref="Q36:T4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{890CFE09-553C-4A2D-98EB-8320671A4717}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0CFE09-553C-4A2D-98EB-8320671A47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Q36:T47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rightToLeft="1" topLeftCell="A12" workbookViewId="0">
      <selection activeCell="I20" sqref="I20"/>
    </sheetView>
  </sheetViews>
  <sheetFormatPr defaultRowHeight="15" x14ac:dyDescent="0.25"/>
  <cols>
    <col min="1" max="1" width="37.7109375" style="1" customWidth="1"/>
    <col min="2" max="2" width="10.5703125" style="1" customWidth="1"/>
    <col min="3" max="5" width="10.140625" style="1" bestFit="1" customWidth="1"/>
    <col min="6" max="6" width="10.5703125" style="1" customWidth="1"/>
    <col min="7" max="16384" width="9.140625" style="1"/>
  </cols>
  <sheetData>
    <row r="1" spans="1:11" ht="21" x14ac:dyDescent="0.25">
      <c r="A1" s="9" t="s">
        <v>18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1" ht="19.5" x14ac:dyDescent="0.25">
      <c r="A2" s="10" t="s">
        <v>0</v>
      </c>
      <c r="B2" s="3">
        <v>1167681</v>
      </c>
      <c r="C2" s="3">
        <v>1095198</v>
      </c>
      <c r="D2" s="3">
        <v>1295278</v>
      </c>
      <c r="E2" s="3">
        <v>1702466</v>
      </c>
      <c r="F2" s="4">
        <v>2371265</v>
      </c>
    </row>
    <row r="3" spans="1:11" ht="19.5" x14ac:dyDescent="0.25">
      <c r="A3" s="10" t="s">
        <v>1</v>
      </c>
      <c r="B3" s="3">
        <v>-1144410</v>
      </c>
      <c r="C3" s="3">
        <v>-1038990</v>
      </c>
      <c r="D3" s="3">
        <v>-1110510</v>
      </c>
      <c r="E3" s="3">
        <v>-1441959</v>
      </c>
      <c r="F3" s="4">
        <v>-1897241</v>
      </c>
    </row>
    <row r="4" spans="1:11" ht="19.5" x14ac:dyDescent="0.25">
      <c r="A4" s="10" t="s">
        <v>2</v>
      </c>
      <c r="B4" s="3">
        <v>23271</v>
      </c>
      <c r="C4" s="3">
        <v>56208</v>
      </c>
      <c r="D4" s="3">
        <v>184768</v>
      </c>
      <c r="E4" s="3">
        <v>260507</v>
      </c>
      <c r="F4" s="4">
        <v>474024</v>
      </c>
    </row>
    <row r="5" spans="1:11" ht="19.5" x14ac:dyDescent="0.25">
      <c r="A5" s="10" t="s">
        <v>3</v>
      </c>
      <c r="B5" s="3">
        <v>-21930</v>
      </c>
      <c r="C5" s="3">
        <v>-25444</v>
      </c>
      <c r="D5" s="3">
        <v>-25201</v>
      </c>
      <c r="E5" s="3">
        <v>-23897</v>
      </c>
      <c r="F5" s="4">
        <v>-30866</v>
      </c>
    </row>
    <row r="6" spans="1:11" ht="19.5" x14ac:dyDescent="0.25">
      <c r="A6" s="10" t="s">
        <v>4</v>
      </c>
      <c r="B6" s="3">
        <v>2563</v>
      </c>
      <c r="C6" s="3">
        <v>4163</v>
      </c>
      <c r="D6" s="3">
        <v>1500</v>
      </c>
      <c r="E6" s="3">
        <v>4068</v>
      </c>
      <c r="F6" s="4">
        <v>13742</v>
      </c>
    </row>
    <row r="7" spans="1:11" ht="19.5" x14ac:dyDescent="0.25">
      <c r="A7" s="10" t="s">
        <v>5</v>
      </c>
      <c r="B7" s="3">
        <v>3904</v>
      </c>
      <c r="C7" s="3">
        <v>34927</v>
      </c>
      <c r="D7" s="3">
        <v>161067</v>
      </c>
      <c r="E7" s="3">
        <v>240678</v>
      </c>
      <c r="F7" s="4">
        <v>456900</v>
      </c>
    </row>
    <row r="8" spans="1:11" ht="19.5" x14ac:dyDescent="0.25">
      <c r="A8" s="10" t="s">
        <v>6</v>
      </c>
      <c r="B8" s="3">
        <v>-72569</v>
      </c>
      <c r="C8" s="3">
        <v>-60197</v>
      </c>
      <c r="D8" s="3">
        <v>-38818</v>
      </c>
      <c r="E8" s="3">
        <v>-4500</v>
      </c>
      <c r="F8" s="4">
        <v>-20113</v>
      </c>
    </row>
    <row r="9" spans="1:11" ht="19.5" x14ac:dyDescent="0.25">
      <c r="A9" s="10" t="s">
        <v>7</v>
      </c>
      <c r="B9" s="3">
        <v>20989</v>
      </c>
      <c r="C9" s="3">
        <v>13003</v>
      </c>
      <c r="D9" s="3">
        <v>26726</v>
      </c>
      <c r="E9" s="3">
        <v>62370</v>
      </c>
      <c r="F9" s="4">
        <v>30616</v>
      </c>
    </row>
    <row r="10" spans="1:11" ht="19.5" x14ac:dyDescent="0.25">
      <c r="A10" s="10" t="s">
        <v>22</v>
      </c>
      <c r="B10" s="3">
        <v>-47676</v>
      </c>
      <c r="C10" s="3">
        <v>-12267</v>
      </c>
      <c r="D10" s="3">
        <v>148975</v>
      </c>
      <c r="E10" s="3">
        <v>298548</v>
      </c>
      <c r="F10" s="4">
        <v>467403</v>
      </c>
    </row>
    <row r="11" spans="1:11" ht="19.5" x14ac:dyDescent="0.25">
      <c r="A11" s="10" t="s">
        <v>8</v>
      </c>
      <c r="B11" s="3">
        <v>0</v>
      </c>
      <c r="C11" s="3">
        <v>0</v>
      </c>
      <c r="D11" s="3">
        <v>-20134</v>
      </c>
      <c r="E11" s="3">
        <v>-50262</v>
      </c>
      <c r="F11" s="4">
        <v>-64583</v>
      </c>
    </row>
    <row r="12" spans="1:11" ht="19.5" x14ac:dyDescent="0.25">
      <c r="A12" s="10" t="s">
        <v>9</v>
      </c>
      <c r="B12" s="3">
        <v>-47676</v>
      </c>
      <c r="C12" s="3">
        <v>-12267</v>
      </c>
      <c r="D12" s="3">
        <v>128841</v>
      </c>
      <c r="E12" s="3">
        <v>248286</v>
      </c>
      <c r="F12" s="4">
        <v>402820</v>
      </c>
    </row>
    <row r="13" spans="1:11" ht="19.5" x14ac:dyDescent="0.25">
      <c r="A13" s="10" t="s">
        <v>10</v>
      </c>
      <c r="B13" s="3">
        <v>-289</v>
      </c>
      <c r="C13" s="3">
        <v>-37</v>
      </c>
      <c r="D13" s="3">
        <v>390</v>
      </c>
      <c r="E13" s="3">
        <v>752</v>
      </c>
      <c r="F13" s="4">
        <v>1220</v>
      </c>
    </row>
    <row r="14" spans="1:11" ht="20.25" thickBot="1" x14ac:dyDescent="0.3">
      <c r="A14" s="11" t="s">
        <v>11</v>
      </c>
      <c r="B14" s="5">
        <v>165098</v>
      </c>
      <c r="C14" s="5">
        <v>330196</v>
      </c>
      <c r="D14" s="5">
        <v>330196</v>
      </c>
      <c r="E14" s="5">
        <v>330196</v>
      </c>
      <c r="F14" s="6">
        <v>330196</v>
      </c>
    </row>
    <row r="16" spans="1:11" ht="19.5" x14ac:dyDescent="0.25">
      <c r="A16" s="14" t="s">
        <v>23</v>
      </c>
      <c r="B16" s="15">
        <f>B4/B2</f>
        <v>1.9929244374105599E-2</v>
      </c>
      <c r="C16" s="15">
        <f t="shared" ref="C16:F16" si="0">C4/C2</f>
        <v>5.1322226665863162E-2</v>
      </c>
      <c r="D16" s="15">
        <f t="shared" si="0"/>
        <v>0.14264736990823593</v>
      </c>
      <c r="E16" s="15">
        <f t="shared" si="0"/>
        <v>0.15301744645708049</v>
      </c>
      <c r="F16" s="16">
        <f t="shared" si="0"/>
        <v>0.1999034270737349</v>
      </c>
      <c r="K16" s="1" t="s">
        <v>26</v>
      </c>
    </row>
    <row r="17" spans="1:6" ht="19.5" x14ac:dyDescent="0.25">
      <c r="A17" s="14" t="s">
        <v>24</v>
      </c>
      <c r="B17" s="15">
        <f>B7/B2</f>
        <v>3.3433788851578469E-3</v>
      </c>
      <c r="C17" s="15">
        <f t="shared" ref="C17:F17" si="1">C7/C2</f>
        <v>3.1891037054486954E-2</v>
      </c>
      <c r="D17" s="15">
        <f t="shared" si="1"/>
        <v>0.12434936747169334</v>
      </c>
      <c r="E17" s="15">
        <f t="shared" si="1"/>
        <v>0.14137022413369782</v>
      </c>
      <c r="F17" s="15">
        <f t="shared" si="1"/>
        <v>0.19268196511144894</v>
      </c>
    </row>
    <row r="18" spans="1:6" ht="19.5" x14ac:dyDescent="0.25">
      <c r="A18" s="14" t="s">
        <v>25</v>
      </c>
      <c r="B18" s="15">
        <f>B12/B2</f>
        <v>-4.0829644397742192E-2</v>
      </c>
      <c r="C18" s="15">
        <f t="shared" ref="C18:F18" si="2">C12/C2</f>
        <v>-1.1200714391370327E-2</v>
      </c>
      <c r="D18" s="15">
        <f t="shared" si="2"/>
        <v>9.9469766335875384E-2</v>
      </c>
      <c r="E18" s="15">
        <f t="shared" si="2"/>
        <v>0.14583903584564978</v>
      </c>
      <c r="F18" s="16">
        <f t="shared" si="2"/>
        <v>0.1698755727428187</v>
      </c>
    </row>
    <row r="19" spans="1:6" ht="15.75" thickBot="1" x14ac:dyDescent="0.3"/>
    <row r="20" spans="1:6" ht="19.5" x14ac:dyDescent="0.25">
      <c r="A20" s="28" t="s">
        <v>78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59</v>
      </c>
      <c r="B21" s="25">
        <v>30939</v>
      </c>
      <c r="C21" s="25">
        <v>30955</v>
      </c>
      <c r="D21" s="25">
        <v>39439</v>
      </c>
      <c r="E21" s="25">
        <v>37437</v>
      </c>
      <c r="F21" s="30">
        <v>62239</v>
      </c>
    </row>
    <row r="22" spans="1:6" ht="19.5" x14ac:dyDescent="0.5">
      <c r="A22" s="29" t="s">
        <v>51</v>
      </c>
      <c r="B22" s="25">
        <v>14756</v>
      </c>
      <c r="C22" s="25">
        <v>14527</v>
      </c>
      <c r="D22" s="25">
        <v>16791</v>
      </c>
      <c r="E22" s="25">
        <v>25284</v>
      </c>
      <c r="F22" s="30">
        <v>20306</v>
      </c>
    </row>
    <row r="23" spans="1:6" ht="19.5" x14ac:dyDescent="0.5">
      <c r="A23" s="29" t="s">
        <v>49</v>
      </c>
      <c r="B23" s="25">
        <v>11762</v>
      </c>
      <c r="C23" s="25">
        <v>8591</v>
      </c>
      <c r="D23" s="25">
        <v>14325</v>
      </c>
      <c r="E23" s="25">
        <v>22605</v>
      </c>
      <c r="F23" s="30">
        <v>15962</v>
      </c>
    </row>
    <row r="24" spans="1:6" ht="19.5" x14ac:dyDescent="0.5">
      <c r="A24" s="29" t="s">
        <v>60</v>
      </c>
      <c r="B24" s="25">
        <v>14720</v>
      </c>
      <c r="C24" s="25">
        <v>6807</v>
      </c>
      <c r="D24" s="25">
        <v>327</v>
      </c>
      <c r="E24" s="25">
        <v>12591</v>
      </c>
      <c r="F24" s="30">
        <v>3242</v>
      </c>
    </row>
    <row r="25" spans="1:6" ht="19.5" x14ac:dyDescent="0.5">
      <c r="A25" s="29" t="s">
        <v>64</v>
      </c>
      <c r="B25" s="25">
        <v>23797</v>
      </c>
      <c r="C25" s="25" t="s">
        <v>47</v>
      </c>
      <c r="D25" s="25" t="s">
        <v>47</v>
      </c>
      <c r="E25" s="25">
        <v>36642</v>
      </c>
      <c r="F25" s="30">
        <v>32017</v>
      </c>
    </row>
    <row r="26" spans="1:6" ht="19.5" x14ac:dyDescent="0.5">
      <c r="A26" s="29" t="s">
        <v>61</v>
      </c>
      <c r="B26" s="25">
        <v>31037</v>
      </c>
      <c r="C26" s="25">
        <v>19515</v>
      </c>
      <c r="D26" s="25">
        <v>39780</v>
      </c>
      <c r="E26" s="25">
        <v>0</v>
      </c>
      <c r="F26" s="30">
        <v>0</v>
      </c>
    </row>
    <row r="27" spans="1:6" ht="19.5" x14ac:dyDescent="0.5">
      <c r="A27" s="29" t="s">
        <v>65</v>
      </c>
      <c r="B27" s="25" t="s">
        <v>47</v>
      </c>
      <c r="C27" s="25">
        <v>30957</v>
      </c>
      <c r="D27" s="25">
        <v>40144</v>
      </c>
      <c r="E27" s="25" t="s">
        <v>47</v>
      </c>
      <c r="F27" s="30" t="s">
        <v>47</v>
      </c>
    </row>
    <row r="28" spans="1:6" ht="19.5" x14ac:dyDescent="0.5">
      <c r="A28" s="29" t="s">
        <v>66</v>
      </c>
      <c r="B28" s="25" t="s">
        <v>47</v>
      </c>
      <c r="C28" s="25" t="s">
        <v>47</v>
      </c>
      <c r="D28" s="25" t="s">
        <v>47</v>
      </c>
      <c r="E28" s="25">
        <v>0</v>
      </c>
      <c r="F28" s="30">
        <v>2000</v>
      </c>
    </row>
    <row r="29" spans="1:6" ht="19.5" x14ac:dyDescent="0.5">
      <c r="A29" s="29" t="s">
        <v>62</v>
      </c>
      <c r="B29" s="25">
        <v>1500</v>
      </c>
      <c r="C29" s="25">
        <v>2914</v>
      </c>
      <c r="D29" s="25" t="s">
        <v>47</v>
      </c>
      <c r="E29" s="25">
        <v>0</v>
      </c>
      <c r="F29" s="30">
        <v>4</v>
      </c>
    </row>
    <row r="30" spans="1:6" ht="19.5" x14ac:dyDescent="0.5">
      <c r="A30" s="29" t="s">
        <v>63</v>
      </c>
      <c r="B30" s="25">
        <v>501</v>
      </c>
      <c r="C30" s="25">
        <v>109</v>
      </c>
      <c r="D30" s="25">
        <v>69</v>
      </c>
      <c r="E30" s="25">
        <v>1</v>
      </c>
      <c r="F30" s="30">
        <v>0</v>
      </c>
    </row>
    <row r="31" spans="1:6" ht="20.25" thickBot="1" x14ac:dyDescent="0.55000000000000004">
      <c r="A31" s="32"/>
      <c r="B31" s="26">
        <v>129012</v>
      </c>
      <c r="C31" s="26">
        <v>114375</v>
      </c>
      <c r="D31" s="26">
        <v>150875</v>
      </c>
      <c r="E31" s="26">
        <v>134560</v>
      </c>
      <c r="F31" s="61">
        <v>135770</v>
      </c>
    </row>
    <row r="32" spans="1:6" ht="15.75" thickBot="1" x14ac:dyDescent="0.3">
      <c r="A32" s="33"/>
      <c r="B32" s="33"/>
      <c r="C32" s="33"/>
      <c r="D32" s="33"/>
      <c r="E32" s="33"/>
      <c r="F32" s="33"/>
    </row>
    <row r="33" spans="1:6" ht="19.5" x14ac:dyDescent="0.25">
      <c r="A33" s="28" t="s">
        <v>77</v>
      </c>
      <c r="B33" s="23" t="s">
        <v>12</v>
      </c>
      <c r="C33" s="23" t="s">
        <v>13</v>
      </c>
      <c r="D33" s="23" t="s">
        <v>14</v>
      </c>
      <c r="E33" s="23" t="s">
        <v>15</v>
      </c>
      <c r="F33" s="24" t="s">
        <v>16</v>
      </c>
    </row>
    <row r="34" spans="1:6" ht="19.5" x14ac:dyDescent="0.5">
      <c r="A34" s="29" t="s">
        <v>59</v>
      </c>
      <c r="B34" s="25">
        <v>618297</v>
      </c>
      <c r="C34" s="25">
        <v>696833</v>
      </c>
      <c r="D34" s="25">
        <v>1016879</v>
      </c>
      <c r="E34" s="25">
        <v>991412</v>
      </c>
      <c r="F34" s="30">
        <v>1863413</v>
      </c>
    </row>
    <row r="35" spans="1:6" ht="19.5" x14ac:dyDescent="0.5">
      <c r="A35" s="29" t="s">
        <v>51</v>
      </c>
      <c r="B35" s="25">
        <v>89681</v>
      </c>
      <c r="C35" s="25">
        <v>66795</v>
      </c>
      <c r="D35" s="25">
        <v>80590</v>
      </c>
      <c r="E35" s="25">
        <v>207311</v>
      </c>
      <c r="F35" s="30">
        <v>210798</v>
      </c>
    </row>
    <row r="36" spans="1:6" ht="19.5" x14ac:dyDescent="0.5">
      <c r="A36" s="29" t="s">
        <v>49</v>
      </c>
      <c r="B36" s="25">
        <v>49485</v>
      </c>
      <c r="C36" s="25">
        <v>30786</v>
      </c>
      <c r="D36" s="25">
        <v>46270</v>
      </c>
      <c r="E36" s="25">
        <v>76025</v>
      </c>
      <c r="F36" s="30">
        <v>106270</v>
      </c>
    </row>
    <row r="37" spans="1:6" ht="19.5" x14ac:dyDescent="0.5">
      <c r="A37" s="29" t="s">
        <v>60</v>
      </c>
      <c r="B37" s="25">
        <v>290884</v>
      </c>
      <c r="C37" s="25">
        <v>148842</v>
      </c>
      <c r="D37" s="25">
        <v>8253</v>
      </c>
      <c r="E37" s="25">
        <v>327406</v>
      </c>
      <c r="F37" s="30">
        <v>93296</v>
      </c>
    </row>
    <row r="38" spans="1:6" ht="19.5" x14ac:dyDescent="0.5">
      <c r="A38" s="29" t="s">
        <v>64</v>
      </c>
      <c r="B38" s="25">
        <v>47594</v>
      </c>
      <c r="C38" s="25" t="s">
        <v>47</v>
      </c>
      <c r="D38" s="25" t="s">
        <v>47</v>
      </c>
      <c r="E38" s="25">
        <v>98869</v>
      </c>
      <c r="F38" s="30">
        <v>71560</v>
      </c>
    </row>
    <row r="39" spans="1:6" ht="19.5" x14ac:dyDescent="0.5">
      <c r="A39" s="29" t="s">
        <v>61</v>
      </c>
      <c r="B39" s="25">
        <v>28913</v>
      </c>
      <c r="C39" s="25">
        <v>18319</v>
      </c>
      <c r="D39" s="25">
        <v>47858</v>
      </c>
      <c r="E39" s="25">
        <v>1434</v>
      </c>
      <c r="F39" s="30">
        <v>23397</v>
      </c>
    </row>
    <row r="40" spans="1:6" ht="19.5" x14ac:dyDescent="0.5">
      <c r="A40" s="29" t="s">
        <v>65</v>
      </c>
      <c r="B40" s="25" t="s">
        <v>47</v>
      </c>
      <c r="C40" s="25">
        <v>65499</v>
      </c>
      <c r="D40" s="25">
        <v>93451</v>
      </c>
      <c r="E40" s="25" t="s">
        <v>47</v>
      </c>
      <c r="F40" s="30" t="s">
        <v>47</v>
      </c>
    </row>
    <row r="41" spans="1:6" ht="19.5" x14ac:dyDescent="0.5">
      <c r="A41" s="29" t="s">
        <v>66</v>
      </c>
      <c r="B41" s="25" t="s">
        <v>47</v>
      </c>
      <c r="C41" s="25" t="s">
        <v>47</v>
      </c>
      <c r="D41" s="25" t="s">
        <v>47</v>
      </c>
      <c r="E41" s="25">
        <v>0</v>
      </c>
      <c r="F41" s="30">
        <v>2400</v>
      </c>
    </row>
    <row r="42" spans="1:6" ht="19.5" x14ac:dyDescent="0.5">
      <c r="A42" s="29" t="s">
        <v>62</v>
      </c>
      <c r="B42" s="25">
        <v>29990</v>
      </c>
      <c r="C42" s="25">
        <v>65250</v>
      </c>
      <c r="D42" s="25" t="s">
        <v>47</v>
      </c>
      <c r="E42" s="25">
        <v>0</v>
      </c>
      <c r="F42" s="30">
        <v>131</v>
      </c>
    </row>
    <row r="43" spans="1:6" ht="19.5" x14ac:dyDescent="0.5">
      <c r="A43" s="29" t="s">
        <v>63</v>
      </c>
      <c r="B43" s="25">
        <v>12837</v>
      </c>
      <c r="C43" s="25">
        <v>2874</v>
      </c>
      <c r="D43" s="25">
        <v>1977</v>
      </c>
      <c r="E43" s="25">
        <v>9</v>
      </c>
      <c r="F43" s="30">
        <v>0</v>
      </c>
    </row>
    <row r="44" spans="1:6" ht="20.25" thickBot="1" x14ac:dyDescent="0.55000000000000004">
      <c r="A44" s="32" t="s">
        <v>67</v>
      </c>
      <c r="B44" s="26">
        <v>1167681</v>
      </c>
      <c r="C44" s="26">
        <v>1095198</v>
      </c>
      <c r="D44" s="26">
        <v>1295278</v>
      </c>
      <c r="E44" s="26">
        <v>1702466</v>
      </c>
      <c r="F44" s="61">
        <v>2371265</v>
      </c>
    </row>
    <row r="45" spans="1:6" ht="15.75" thickBot="1" x14ac:dyDescent="0.3">
      <c r="A45" s="33"/>
      <c r="B45" s="33"/>
      <c r="C45" s="33"/>
      <c r="D45" s="33"/>
      <c r="E45" s="33"/>
      <c r="F45" s="33"/>
    </row>
    <row r="46" spans="1:6" ht="19.5" x14ac:dyDescent="0.25">
      <c r="A46" s="28" t="s">
        <v>76</v>
      </c>
      <c r="B46" s="23" t="s">
        <v>12</v>
      </c>
      <c r="C46" s="23" t="s">
        <v>13</v>
      </c>
      <c r="D46" s="23" t="s">
        <v>14</v>
      </c>
      <c r="E46" s="23" t="s">
        <v>15</v>
      </c>
      <c r="F46" s="24" t="s">
        <v>16</v>
      </c>
    </row>
    <row r="47" spans="1:6" ht="19.5" x14ac:dyDescent="0.5">
      <c r="A47" s="29" t="s">
        <v>59</v>
      </c>
      <c r="B47" s="25">
        <v>19984389</v>
      </c>
      <c r="C47" s="25">
        <v>22511161</v>
      </c>
      <c r="D47" s="25">
        <v>25783590</v>
      </c>
      <c r="E47" s="25">
        <v>26482143</v>
      </c>
      <c r="F47" s="30">
        <v>29939636</v>
      </c>
    </row>
    <row r="48" spans="1:6" ht="19.5" x14ac:dyDescent="0.5">
      <c r="A48" s="29" t="s">
        <v>51</v>
      </c>
      <c r="B48" s="25">
        <v>6077596</v>
      </c>
      <c r="C48" s="25">
        <v>4597990</v>
      </c>
      <c r="D48" s="25">
        <v>4799595</v>
      </c>
      <c r="E48" s="25">
        <v>8199296</v>
      </c>
      <c r="F48" s="30">
        <v>10381070</v>
      </c>
    </row>
    <row r="49" spans="1:6" ht="19.5" x14ac:dyDescent="0.5">
      <c r="A49" s="29" t="s">
        <v>49</v>
      </c>
      <c r="B49" s="25">
        <v>4207193</v>
      </c>
      <c r="C49" s="25">
        <v>3583518</v>
      </c>
      <c r="D49" s="25">
        <v>3230017</v>
      </c>
      <c r="E49" s="25">
        <v>3363194</v>
      </c>
      <c r="F49" s="30">
        <v>6657687</v>
      </c>
    </row>
    <row r="50" spans="1:6" ht="19.5" x14ac:dyDescent="0.5">
      <c r="A50" s="29" t="s">
        <v>60</v>
      </c>
      <c r="B50" s="25">
        <v>19761141</v>
      </c>
      <c r="C50" s="25">
        <v>21866020</v>
      </c>
      <c r="D50" s="25">
        <v>25238532</v>
      </c>
      <c r="E50" s="25">
        <v>26003177</v>
      </c>
      <c r="F50" s="30">
        <v>28777298</v>
      </c>
    </row>
    <row r="51" spans="1:6" ht="19.5" x14ac:dyDescent="0.5">
      <c r="A51" s="29" t="s">
        <v>64</v>
      </c>
      <c r="B51" s="25">
        <v>2000000</v>
      </c>
      <c r="C51" s="25" t="s">
        <v>47</v>
      </c>
      <c r="D51" s="25" t="s">
        <v>47</v>
      </c>
      <c r="E51" s="25">
        <v>2698242</v>
      </c>
      <c r="F51" s="30">
        <v>2235063</v>
      </c>
    </row>
    <row r="52" spans="1:6" ht="19.5" x14ac:dyDescent="0.5">
      <c r="A52" s="29" t="s">
        <v>61</v>
      </c>
      <c r="B52" s="25">
        <v>931566</v>
      </c>
      <c r="C52" s="25">
        <v>938714</v>
      </c>
      <c r="D52" s="25">
        <v>1203067</v>
      </c>
      <c r="E52" s="25">
        <v>0</v>
      </c>
      <c r="F52" s="30">
        <v>0</v>
      </c>
    </row>
    <row r="53" spans="1:6" ht="19.5" x14ac:dyDescent="0.5">
      <c r="A53" s="29" t="s">
        <v>65</v>
      </c>
      <c r="B53" s="25" t="s">
        <v>47</v>
      </c>
      <c r="C53" s="25">
        <v>2115806</v>
      </c>
      <c r="D53" s="25">
        <v>2327895</v>
      </c>
      <c r="E53" s="25" t="s">
        <v>47</v>
      </c>
      <c r="F53" s="30" t="s">
        <v>47</v>
      </c>
    </row>
    <row r="54" spans="1:6" ht="19.5" x14ac:dyDescent="0.5">
      <c r="A54" s="29" t="s">
        <v>66</v>
      </c>
      <c r="B54" s="25" t="s">
        <v>47</v>
      </c>
      <c r="C54" s="25" t="s">
        <v>47</v>
      </c>
      <c r="D54" s="25" t="s">
        <v>47</v>
      </c>
      <c r="E54" s="25">
        <v>0</v>
      </c>
      <c r="F54" s="30">
        <v>1200000</v>
      </c>
    </row>
    <row r="55" spans="1:6" ht="19.5" x14ac:dyDescent="0.5">
      <c r="A55" s="29" t="s">
        <v>62</v>
      </c>
      <c r="B55" s="25">
        <v>19993333</v>
      </c>
      <c r="C55" s="25">
        <v>22391901</v>
      </c>
      <c r="D55" s="25" t="s">
        <v>47</v>
      </c>
      <c r="E55" s="25">
        <v>0</v>
      </c>
      <c r="F55" s="30">
        <v>32750000</v>
      </c>
    </row>
    <row r="56" spans="1:6" ht="20.25" thickBot="1" x14ac:dyDescent="0.55000000000000004">
      <c r="A56" s="65" t="s">
        <v>63</v>
      </c>
      <c r="B56" s="66">
        <v>25622754</v>
      </c>
      <c r="C56" s="66">
        <v>26366972</v>
      </c>
      <c r="D56" s="66">
        <v>28652174</v>
      </c>
      <c r="E56" s="66">
        <v>9000000</v>
      </c>
      <c r="F56" s="6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12" workbookViewId="0">
      <selection activeCell="A21" sqref="A20:XFD21"/>
    </sheetView>
  </sheetViews>
  <sheetFormatPr defaultRowHeight="15" x14ac:dyDescent="0.25"/>
  <cols>
    <col min="1" max="1" width="37.7109375" style="1" customWidth="1"/>
    <col min="2" max="2" width="10.5703125" style="1" customWidth="1"/>
    <col min="3" max="6" width="10.140625" style="1" bestFit="1" customWidth="1"/>
    <col min="7" max="16384" width="9.140625" style="1"/>
  </cols>
  <sheetData>
    <row r="1" spans="1:16" ht="21" x14ac:dyDescent="0.25">
      <c r="A1" s="9" t="s">
        <v>19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590375</v>
      </c>
      <c r="C2" s="3">
        <v>872508</v>
      </c>
      <c r="D2" s="3">
        <v>975447</v>
      </c>
      <c r="E2" s="3">
        <v>2006027</v>
      </c>
      <c r="F2" s="4">
        <v>2375659</v>
      </c>
    </row>
    <row r="3" spans="1:16" ht="19.5" x14ac:dyDescent="0.25">
      <c r="A3" s="10" t="s">
        <v>1</v>
      </c>
      <c r="B3" s="3">
        <v>-446080</v>
      </c>
      <c r="C3" s="3">
        <v>-707640</v>
      </c>
      <c r="D3" s="3">
        <v>-864213</v>
      </c>
      <c r="E3" s="3">
        <v>-1730691</v>
      </c>
      <c r="F3" s="4">
        <v>-1933631</v>
      </c>
    </row>
    <row r="4" spans="1:16" ht="19.5" x14ac:dyDescent="0.25">
      <c r="A4" s="10" t="s">
        <v>2</v>
      </c>
      <c r="B4" s="3">
        <v>144295</v>
      </c>
      <c r="C4" s="3">
        <v>164868</v>
      </c>
      <c r="D4" s="3">
        <v>111234</v>
      </c>
      <c r="E4" s="3">
        <v>275336</v>
      </c>
      <c r="F4" s="4">
        <v>442028</v>
      </c>
    </row>
    <row r="5" spans="1:16" ht="19.5" x14ac:dyDescent="0.25">
      <c r="A5" s="10" t="s">
        <v>3</v>
      </c>
      <c r="B5" s="3">
        <v>-25151</v>
      </c>
      <c r="C5" s="3">
        <v>-26279</v>
      </c>
      <c r="D5" s="3">
        <v>-26629</v>
      </c>
      <c r="E5" s="3">
        <v>-52297</v>
      </c>
      <c r="F5" s="4">
        <v>-39477</v>
      </c>
    </row>
    <row r="6" spans="1:16" ht="19.5" x14ac:dyDescent="0.25">
      <c r="A6" s="10" t="s">
        <v>4</v>
      </c>
      <c r="B6" s="3">
        <v>3816</v>
      </c>
      <c r="C6" s="3">
        <v>1753</v>
      </c>
      <c r="D6" s="3">
        <v>21876</v>
      </c>
      <c r="E6" s="3">
        <v>7860</v>
      </c>
      <c r="F6" s="4">
        <v>15688</v>
      </c>
    </row>
    <row r="7" spans="1:16" ht="19.5" x14ac:dyDescent="0.25">
      <c r="A7" s="10" t="s">
        <v>5</v>
      </c>
      <c r="B7" s="3">
        <v>122960</v>
      </c>
      <c r="C7" s="3">
        <v>140342</v>
      </c>
      <c r="D7" s="3">
        <v>106481</v>
      </c>
      <c r="E7" s="3">
        <v>230899</v>
      </c>
      <c r="F7" s="4">
        <v>418239</v>
      </c>
    </row>
    <row r="8" spans="1:16" ht="19.5" x14ac:dyDescent="0.25">
      <c r="A8" s="10" t="s">
        <v>6</v>
      </c>
      <c r="B8" s="3">
        <v>-9079</v>
      </c>
      <c r="C8" s="3">
        <v>-28804</v>
      </c>
      <c r="D8" s="3">
        <v>-20049</v>
      </c>
      <c r="E8" s="3">
        <v>-18362</v>
      </c>
      <c r="F8" s="4">
        <v>-3017</v>
      </c>
    </row>
    <row r="9" spans="1:16" ht="19.5" x14ac:dyDescent="0.25">
      <c r="A9" s="10" t="s">
        <v>7</v>
      </c>
      <c r="B9" s="3">
        <v>19272</v>
      </c>
      <c r="C9" s="3">
        <v>6160</v>
      </c>
      <c r="D9" s="3">
        <v>3720</v>
      </c>
      <c r="E9" s="3">
        <v>8617</v>
      </c>
      <c r="F9" s="4">
        <v>24591</v>
      </c>
    </row>
    <row r="10" spans="1:16" ht="19.5" x14ac:dyDescent="0.25">
      <c r="A10" s="10" t="s">
        <v>22</v>
      </c>
      <c r="B10" s="3">
        <v>133153</v>
      </c>
      <c r="C10" s="3">
        <v>117698</v>
      </c>
      <c r="D10" s="3">
        <v>90152</v>
      </c>
      <c r="E10" s="3">
        <v>221154</v>
      </c>
      <c r="F10" s="4">
        <v>439813</v>
      </c>
    </row>
    <row r="11" spans="1:16" ht="19.5" x14ac:dyDescent="0.25">
      <c r="A11" s="10" t="s">
        <v>8</v>
      </c>
      <c r="B11" s="3">
        <v>-22343</v>
      </c>
      <c r="C11" s="3">
        <v>-20958</v>
      </c>
      <c r="D11" s="3">
        <v>-19462</v>
      </c>
      <c r="E11" s="3">
        <v>-40108</v>
      </c>
      <c r="F11" s="4">
        <v>-117068</v>
      </c>
    </row>
    <row r="12" spans="1:16" ht="19.5" x14ac:dyDescent="0.25">
      <c r="A12" s="10" t="s">
        <v>9</v>
      </c>
      <c r="B12" s="3">
        <v>110810</v>
      </c>
      <c r="C12" s="3">
        <v>96740</v>
      </c>
      <c r="D12" s="3">
        <v>70690</v>
      </c>
      <c r="E12" s="3">
        <v>181046</v>
      </c>
      <c r="F12" s="4">
        <v>322745</v>
      </c>
    </row>
    <row r="13" spans="1:16" ht="19.5" x14ac:dyDescent="0.25">
      <c r="A13" s="10" t="s">
        <v>10</v>
      </c>
      <c r="B13" s="3">
        <v>1843</v>
      </c>
      <c r="C13" s="3">
        <v>354</v>
      </c>
      <c r="D13" s="3">
        <v>258</v>
      </c>
      <c r="E13" s="3">
        <v>662</v>
      </c>
      <c r="F13" s="4">
        <v>1180</v>
      </c>
    </row>
    <row r="14" spans="1:16" ht="20.25" thickBot="1" x14ac:dyDescent="0.3">
      <c r="A14" s="11" t="s">
        <v>11</v>
      </c>
      <c r="B14" s="5">
        <v>60120</v>
      </c>
      <c r="C14" s="5">
        <v>273600</v>
      </c>
      <c r="D14" s="5">
        <v>273600</v>
      </c>
      <c r="E14" s="5">
        <v>273600</v>
      </c>
      <c r="F14" s="6">
        <v>273600</v>
      </c>
    </row>
    <row r="16" spans="1:16" ht="19.5" x14ac:dyDescent="0.25">
      <c r="A16" s="14" t="s">
        <v>23</v>
      </c>
      <c r="B16" s="15">
        <f>B4/B2</f>
        <v>0.24441244971416473</v>
      </c>
      <c r="C16" s="15">
        <f t="shared" ref="C16:F16" si="0">C4/C2</f>
        <v>0.18895872587987733</v>
      </c>
      <c r="D16" s="15">
        <f t="shared" si="0"/>
        <v>0.11403387370098017</v>
      </c>
      <c r="E16" s="15">
        <f t="shared" si="0"/>
        <v>0.13725438391407493</v>
      </c>
      <c r="F16" s="16">
        <f t="shared" si="0"/>
        <v>0.18606542437277404</v>
      </c>
      <c r="P16" s="1" t="s">
        <v>26</v>
      </c>
    </row>
    <row r="17" spans="1:6" ht="19.5" x14ac:dyDescent="0.25">
      <c r="A17" s="14" t="s">
        <v>24</v>
      </c>
      <c r="B17" s="15">
        <f>B7/B2</f>
        <v>0.20827440186322252</v>
      </c>
      <c r="C17" s="15">
        <f t="shared" ref="C17:F17" si="1">C7/C2</f>
        <v>0.16084895496660204</v>
      </c>
      <c r="D17" s="15">
        <f t="shared" si="1"/>
        <v>0.1091612358231662</v>
      </c>
      <c r="E17" s="15">
        <f t="shared" si="1"/>
        <v>0.11510263819978495</v>
      </c>
      <c r="F17" s="15">
        <f t="shared" si="1"/>
        <v>0.17605178184242773</v>
      </c>
    </row>
    <row r="18" spans="1:6" ht="19.5" x14ac:dyDescent="0.25">
      <c r="A18" s="14" t="s">
        <v>25</v>
      </c>
      <c r="B18" s="15">
        <f>B12/B2</f>
        <v>0.18769426212153292</v>
      </c>
      <c r="C18" s="15">
        <f t="shared" ref="C18:F18" si="2">C12/C2</f>
        <v>0.11087577420493566</v>
      </c>
      <c r="D18" s="15">
        <f t="shared" si="2"/>
        <v>7.2469339697595045E-2</v>
      </c>
      <c r="E18" s="15">
        <f t="shared" si="2"/>
        <v>9.025102852553829E-2</v>
      </c>
      <c r="F18" s="16">
        <f t="shared" si="2"/>
        <v>0.13585493540950111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68</v>
      </c>
      <c r="B21" s="25">
        <v>20281</v>
      </c>
      <c r="C21" s="25">
        <v>32472</v>
      </c>
      <c r="D21" s="25">
        <v>35925</v>
      </c>
      <c r="E21" s="25">
        <v>61782</v>
      </c>
      <c r="F21" s="30">
        <v>64289</v>
      </c>
    </row>
    <row r="22" spans="1:6" ht="19.5" x14ac:dyDescent="0.5">
      <c r="A22" s="29" t="s">
        <v>51</v>
      </c>
      <c r="B22" s="25" t="s">
        <v>47</v>
      </c>
      <c r="C22" s="25">
        <v>0</v>
      </c>
      <c r="D22" s="25">
        <v>0</v>
      </c>
      <c r="E22" s="25" t="s">
        <v>47</v>
      </c>
      <c r="F22" s="30">
        <v>35934</v>
      </c>
    </row>
    <row r="23" spans="1:6" ht="19.5" x14ac:dyDescent="0.5">
      <c r="A23" s="29" t="s">
        <v>69</v>
      </c>
      <c r="B23" s="25">
        <v>4856</v>
      </c>
      <c r="C23" s="25">
        <v>5966</v>
      </c>
      <c r="D23" s="25" t="s">
        <v>47</v>
      </c>
      <c r="E23" s="25">
        <v>14808</v>
      </c>
      <c r="F23" s="30">
        <v>7038</v>
      </c>
    </row>
    <row r="24" spans="1:6" ht="19.5" x14ac:dyDescent="0.5">
      <c r="A24" s="29" t="s">
        <v>49</v>
      </c>
      <c r="B24" s="25" t="s">
        <v>47</v>
      </c>
      <c r="C24" s="25">
        <v>0</v>
      </c>
      <c r="D24" s="25">
        <v>0</v>
      </c>
      <c r="E24" s="25" t="s">
        <v>47</v>
      </c>
      <c r="F24" s="30">
        <v>15127</v>
      </c>
    </row>
    <row r="25" spans="1:6" ht="19.5" x14ac:dyDescent="0.5">
      <c r="A25" s="29" t="s">
        <v>70</v>
      </c>
      <c r="B25" s="25" t="s">
        <v>47</v>
      </c>
      <c r="C25" s="25">
        <v>0</v>
      </c>
      <c r="D25" s="25">
        <v>0</v>
      </c>
      <c r="E25" s="25" t="s">
        <v>47</v>
      </c>
      <c r="F25" s="30">
        <v>5748</v>
      </c>
    </row>
    <row r="26" spans="1:6" ht="19.5" x14ac:dyDescent="0.5">
      <c r="A26" s="29" t="s">
        <v>71</v>
      </c>
      <c r="B26" s="25">
        <v>82938</v>
      </c>
      <c r="C26" s="25">
        <v>32291</v>
      </c>
      <c r="D26" s="25">
        <v>49630</v>
      </c>
      <c r="E26" s="25">
        <v>0</v>
      </c>
      <c r="F26" s="30">
        <v>0</v>
      </c>
    </row>
    <row r="27" spans="1:6" ht="19.5" x14ac:dyDescent="0.5">
      <c r="A27" s="29" t="s">
        <v>72</v>
      </c>
      <c r="B27" s="25">
        <v>1550</v>
      </c>
      <c r="C27" s="25" t="s">
        <v>47</v>
      </c>
      <c r="D27" s="25" t="s">
        <v>47</v>
      </c>
      <c r="E27" s="25" t="s">
        <v>47</v>
      </c>
      <c r="F27" s="30">
        <v>0</v>
      </c>
    </row>
    <row r="28" spans="1:6" ht="20.25" thickBot="1" x14ac:dyDescent="0.55000000000000004">
      <c r="A28" s="62" t="s">
        <v>67</v>
      </c>
      <c r="B28" s="63">
        <v>109625</v>
      </c>
      <c r="C28" s="63">
        <v>70752</v>
      </c>
      <c r="D28" s="63">
        <v>85556</v>
      </c>
      <c r="E28" s="63">
        <v>76590</v>
      </c>
      <c r="F28" s="64">
        <v>128136</v>
      </c>
    </row>
    <row r="29" spans="1:6" ht="15.75" thickBot="1" x14ac:dyDescent="0.3">
      <c r="A29" s="68"/>
      <c r="B29" s="33"/>
      <c r="C29" s="33"/>
      <c r="D29" s="33"/>
      <c r="E29" s="33"/>
      <c r="F29" s="33"/>
    </row>
    <row r="30" spans="1:6" ht="19.5" x14ac:dyDescent="0.25">
      <c r="A30" s="28" t="s">
        <v>48</v>
      </c>
      <c r="B30" s="23" t="s">
        <v>12</v>
      </c>
      <c r="C30" s="23" t="s">
        <v>13</v>
      </c>
      <c r="D30" s="23" t="s">
        <v>14</v>
      </c>
      <c r="E30" s="23" t="s">
        <v>15</v>
      </c>
      <c r="F30" s="24" t="s">
        <v>16</v>
      </c>
    </row>
    <row r="31" spans="1:6" ht="19.5" x14ac:dyDescent="0.5">
      <c r="A31" s="29" t="s">
        <v>68</v>
      </c>
      <c r="B31" s="25">
        <v>393099</v>
      </c>
      <c r="C31" s="25">
        <v>730119</v>
      </c>
      <c r="D31" s="25">
        <v>924169</v>
      </c>
      <c r="E31" s="25">
        <v>1632866</v>
      </c>
      <c r="F31" s="30">
        <v>1879237</v>
      </c>
    </row>
    <row r="32" spans="1:6" ht="19.5" x14ac:dyDescent="0.5">
      <c r="A32" s="29" t="s">
        <v>51</v>
      </c>
      <c r="B32" s="25" t="s">
        <v>47</v>
      </c>
      <c r="C32" s="25">
        <v>0</v>
      </c>
      <c r="D32" s="25">
        <v>0</v>
      </c>
      <c r="E32" s="25" t="s">
        <v>47</v>
      </c>
      <c r="F32" s="30">
        <v>267203</v>
      </c>
    </row>
    <row r="33" spans="1:6" ht="19.5" x14ac:dyDescent="0.5">
      <c r="A33" s="29" t="s">
        <v>69</v>
      </c>
      <c r="B33" s="25">
        <v>87819</v>
      </c>
      <c r="C33" s="25">
        <v>107680</v>
      </c>
      <c r="D33" s="25">
        <v>0</v>
      </c>
      <c r="E33" s="25">
        <v>373161</v>
      </c>
      <c r="F33" s="30">
        <v>177358</v>
      </c>
    </row>
    <row r="34" spans="1:6" ht="19.5" x14ac:dyDescent="0.5">
      <c r="A34" s="29" t="s">
        <v>49</v>
      </c>
      <c r="B34" s="25" t="s">
        <v>47</v>
      </c>
      <c r="C34" s="25">
        <v>0</v>
      </c>
      <c r="D34" s="25">
        <v>0</v>
      </c>
      <c r="E34" s="25" t="s">
        <v>47</v>
      </c>
      <c r="F34" s="30">
        <v>44385</v>
      </c>
    </row>
    <row r="35" spans="1:6" ht="19.5" x14ac:dyDescent="0.5">
      <c r="A35" s="29" t="s">
        <v>70</v>
      </c>
      <c r="B35" s="25" t="s">
        <v>47</v>
      </c>
      <c r="C35" s="25">
        <v>0</v>
      </c>
      <c r="D35" s="25">
        <v>0</v>
      </c>
      <c r="E35" s="25" t="s">
        <v>47</v>
      </c>
      <c r="F35" s="30">
        <v>7476</v>
      </c>
    </row>
    <row r="36" spans="1:6" ht="19.5" x14ac:dyDescent="0.5">
      <c r="A36" s="29" t="s">
        <v>71</v>
      </c>
      <c r="B36" s="25">
        <v>78457</v>
      </c>
      <c r="C36" s="25">
        <v>34188</v>
      </c>
      <c r="D36" s="25">
        <v>51275</v>
      </c>
      <c r="E36" s="25">
        <v>0</v>
      </c>
      <c r="F36" s="30">
        <v>0</v>
      </c>
    </row>
    <row r="37" spans="1:6" ht="19.5" x14ac:dyDescent="0.5">
      <c r="A37" s="29" t="s">
        <v>72</v>
      </c>
      <c r="B37" s="25">
        <v>31000</v>
      </c>
      <c r="C37" s="25" t="s">
        <v>47</v>
      </c>
      <c r="D37" s="25" t="s">
        <v>47</v>
      </c>
      <c r="E37" s="25" t="s">
        <v>47</v>
      </c>
      <c r="F37" s="30">
        <v>0</v>
      </c>
    </row>
    <row r="38" spans="1:6" ht="20.25" thickBot="1" x14ac:dyDescent="0.55000000000000004">
      <c r="A38" s="62" t="s">
        <v>67</v>
      </c>
      <c r="B38" s="63">
        <v>590375</v>
      </c>
      <c r="C38" s="63">
        <v>872508</v>
      </c>
      <c r="D38" s="63">
        <v>975447</v>
      </c>
      <c r="E38" s="63">
        <v>2006027</v>
      </c>
      <c r="F38" s="64">
        <v>2375659</v>
      </c>
    </row>
    <row r="39" spans="1:6" ht="15.75" thickBot="1" x14ac:dyDescent="0.3">
      <c r="A39" s="68"/>
      <c r="B39" s="33"/>
      <c r="C39" s="33"/>
      <c r="D39" s="33"/>
      <c r="E39" s="33"/>
      <c r="F39" s="33"/>
    </row>
    <row r="40" spans="1:6" ht="19.5" x14ac:dyDescent="0.25">
      <c r="A40" s="28" t="s">
        <v>79</v>
      </c>
      <c r="B40" s="23" t="s">
        <v>12</v>
      </c>
      <c r="C40" s="23" t="s">
        <v>13</v>
      </c>
      <c r="D40" s="23" t="s">
        <v>14</v>
      </c>
      <c r="E40" s="23" t="s">
        <v>15</v>
      </c>
      <c r="F40" s="24" t="s">
        <v>16</v>
      </c>
    </row>
    <row r="41" spans="1:6" ht="19.5" x14ac:dyDescent="0.5">
      <c r="A41" s="29" t="s">
        <v>68</v>
      </c>
      <c r="B41" s="25">
        <v>19382624</v>
      </c>
      <c r="C41" s="25">
        <v>22484571</v>
      </c>
      <c r="D41" s="25">
        <v>25724955</v>
      </c>
      <c r="E41" s="25">
        <v>26429478</v>
      </c>
      <c r="F41" s="30">
        <v>29231082</v>
      </c>
    </row>
    <row r="42" spans="1:6" ht="19.5" x14ac:dyDescent="0.5">
      <c r="A42" s="29" t="s">
        <v>51</v>
      </c>
      <c r="B42" s="25" t="s">
        <v>47</v>
      </c>
      <c r="C42" s="25" t="s">
        <v>47</v>
      </c>
      <c r="D42" s="25" t="s">
        <v>47</v>
      </c>
      <c r="E42" s="25" t="s">
        <v>47</v>
      </c>
      <c r="F42" s="30">
        <v>7435938</v>
      </c>
    </row>
    <row r="43" spans="1:6" ht="19.5" x14ac:dyDescent="0.5">
      <c r="A43" s="29" t="s">
        <v>69</v>
      </c>
      <c r="B43" s="25">
        <v>18084638</v>
      </c>
      <c r="C43" s="25">
        <v>18048944</v>
      </c>
      <c r="D43" s="25" t="s">
        <v>47</v>
      </c>
      <c r="E43" s="25">
        <v>25199959</v>
      </c>
      <c r="F43" s="30">
        <v>25200057</v>
      </c>
    </row>
    <row r="44" spans="1:6" ht="19.5" x14ac:dyDescent="0.5">
      <c r="A44" s="29" t="s">
        <v>49</v>
      </c>
      <c r="B44" s="25" t="s">
        <v>47</v>
      </c>
      <c r="C44" s="25" t="s">
        <v>47</v>
      </c>
      <c r="D44" s="25" t="s">
        <v>47</v>
      </c>
      <c r="E44" s="25" t="s">
        <v>47</v>
      </c>
      <c r="F44" s="30">
        <v>2934157</v>
      </c>
    </row>
    <row r="45" spans="1:6" ht="19.5" x14ac:dyDescent="0.5">
      <c r="A45" s="29" t="s">
        <v>70</v>
      </c>
      <c r="B45" s="25" t="s">
        <v>47</v>
      </c>
      <c r="C45" s="25" t="s">
        <v>47</v>
      </c>
      <c r="D45" s="25" t="s">
        <v>47</v>
      </c>
      <c r="E45" s="25" t="s">
        <v>47</v>
      </c>
      <c r="F45" s="30">
        <v>1300626</v>
      </c>
    </row>
    <row r="46" spans="1:6" ht="19.5" x14ac:dyDescent="0.5">
      <c r="A46" s="29" t="s">
        <v>71</v>
      </c>
      <c r="B46" s="25">
        <v>945972</v>
      </c>
      <c r="C46" s="25">
        <v>1058747</v>
      </c>
      <c r="D46" s="25">
        <v>1033145</v>
      </c>
      <c r="E46" s="25">
        <v>0</v>
      </c>
      <c r="F46" s="30">
        <v>0</v>
      </c>
    </row>
    <row r="47" spans="1:6" ht="20.25" thickBot="1" x14ac:dyDescent="0.55000000000000004">
      <c r="A47" s="65" t="s">
        <v>72</v>
      </c>
      <c r="B47" s="66">
        <v>20000000</v>
      </c>
      <c r="C47" s="66" t="s">
        <v>47</v>
      </c>
      <c r="D47" s="66" t="s">
        <v>47</v>
      </c>
      <c r="E47" s="66" t="s">
        <v>47</v>
      </c>
      <c r="F47" s="6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rightToLeft="1" topLeftCell="A10" workbookViewId="0">
      <selection activeCell="A20" sqref="A20:XFD20"/>
    </sheetView>
  </sheetViews>
  <sheetFormatPr defaultRowHeight="15" x14ac:dyDescent="0.25"/>
  <cols>
    <col min="1" max="1" width="37.7109375" style="1" customWidth="1"/>
    <col min="2" max="6" width="10.140625" style="1" bestFit="1" customWidth="1"/>
    <col min="7" max="16384" width="9.140625" style="1"/>
  </cols>
  <sheetData>
    <row r="1" spans="1:16" ht="21" x14ac:dyDescent="0.25">
      <c r="A1" s="9" t="s">
        <v>20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266566</v>
      </c>
      <c r="C2" s="3">
        <v>357861</v>
      </c>
      <c r="D2" s="3">
        <v>383576</v>
      </c>
      <c r="E2" s="3">
        <v>531408</v>
      </c>
      <c r="F2" s="4">
        <v>580798</v>
      </c>
    </row>
    <row r="3" spans="1:16" ht="19.5" x14ac:dyDescent="0.25">
      <c r="A3" s="10" t="s">
        <v>1</v>
      </c>
      <c r="B3" s="3">
        <v>-219168</v>
      </c>
      <c r="C3" s="3">
        <v>-380085</v>
      </c>
      <c r="D3" s="3">
        <v>-398191</v>
      </c>
      <c r="E3" s="3">
        <v>-494963</v>
      </c>
      <c r="F3" s="4">
        <v>-524611</v>
      </c>
    </row>
    <row r="4" spans="1:16" ht="19.5" x14ac:dyDescent="0.25">
      <c r="A4" s="10" t="s">
        <v>2</v>
      </c>
      <c r="B4" s="3">
        <v>47398</v>
      </c>
      <c r="C4" s="3">
        <v>-22224</v>
      </c>
      <c r="D4" s="3">
        <v>-14615</v>
      </c>
      <c r="E4" s="3">
        <v>36445</v>
      </c>
      <c r="F4" s="4">
        <v>56187</v>
      </c>
    </row>
    <row r="5" spans="1:16" ht="19.5" x14ac:dyDescent="0.25">
      <c r="A5" s="10" t="s">
        <v>3</v>
      </c>
      <c r="B5" s="3">
        <v>-21227</v>
      </c>
      <c r="C5" s="3">
        <v>-24993</v>
      </c>
      <c r="D5" s="3">
        <v>-23758</v>
      </c>
      <c r="E5" s="3">
        <v>-31074</v>
      </c>
      <c r="F5" s="4">
        <v>-34268</v>
      </c>
    </row>
    <row r="6" spans="1:16" ht="19.5" x14ac:dyDescent="0.25">
      <c r="A6" s="10" t="s">
        <v>4</v>
      </c>
      <c r="B6" s="3">
        <v>3784</v>
      </c>
      <c r="C6" s="3">
        <v>24839</v>
      </c>
      <c r="D6" s="3">
        <v>6676</v>
      </c>
      <c r="E6" s="3">
        <v>16851</v>
      </c>
      <c r="F6" s="4">
        <v>15009</v>
      </c>
    </row>
    <row r="7" spans="1:16" ht="19.5" x14ac:dyDescent="0.25">
      <c r="A7" s="10" t="s">
        <v>5</v>
      </c>
      <c r="B7" s="3">
        <v>29955</v>
      </c>
      <c r="C7" s="3">
        <v>-22378</v>
      </c>
      <c r="D7" s="3">
        <v>-31697</v>
      </c>
      <c r="E7" s="3">
        <v>22222</v>
      </c>
      <c r="F7" s="4">
        <v>36928</v>
      </c>
    </row>
    <row r="8" spans="1:16" ht="19.5" x14ac:dyDescent="0.25">
      <c r="A8" s="10" t="s">
        <v>6</v>
      </c>
      <c r="B8" s="3">
        <v>-16557</v>
      </c>
      <c r="C8" s="3">
        <v>-28151</v>
      </c>
      <c r="D8" s="3">
        <v>-36040</v>
      </c>
      <c r="E8" s="3">
        <v>-26805</v>
      </c>
      <c r="F8" s="4">
        <v>-27327</v>
      </c>
    </row>
    <row r="9" spans="1:16" ht="19.5" x14ac:dyDescent="0.25">
      <c r="A9" s="10" t="s">
        <v>7</v>
      </c>
      <c r="B9" s="3">
        <v>19415</v>
      </c>
      <c r="C9" s="3">
        <v>6584</v>
      </c>
      <c r="D9" s="3">
        <v>5059</v>
      </c>
      <c r="E9" s="3">
        <v>915</v>
      </c>
      <c r="F9" s="4">
        <v>17860</v>
      </c>
    </row>
    <row r="10" spans="1:16" ht="19.5" x14ac:dyDescent="0.25">
      <c r="A10" s="10" t="s">
        <v>22</v>
      </c>
      <c r="B10" s="3">
        <v>32813</v>
      </c>
      <c r="C10" s="3">
        <v>-43945</v>
      </c>
      <c r="D10" s="3">
        <v>-62678</v>
      </c>
      <c r="E10" s="3">
        <v>-3668</v>
      </c>
      <c r="F10" s="4">
        <v>27461</v>
      </c>
    </row>
    <row r="11" spans="1:16" ht="19.5" x14ac:dyDescent="0.25">
      <c r="A11" s="10" t="s">
        <v>8</v>
      </c>
      <c r="B11" s="3">
        <v>-5676</v>
      </c>
      <c r="C11" s="3">
        <v>0</v>
      </c>
      <c r="D11" s="3">
        <v>0</v>
      </c>
      <c r="E11" s="3">
        <v>0</v>
      </c>
      <c r="F11" s="4">
        <v>0</v>
      </c>
    </row>
    <row r="12" spans="1:16" ht="19.5" x14ac:dyDescent="0.25">
      <c r="A12" s="10" t="s">
        <v>9</v>
      </c>
      <c r="B12" s="3">
        <v>27137</v>
      </c>
      <c r="C12" s="3">
        <v>-43945</v>
      </c>
      <c r="D12" s="3">
        <v>-62678</v>
      </c>
      <c r="E12" s="3">
        <v>-3668</v>
      </c>
      <c r="F12" s="4">
        <v>27461</v>
      </c>
    </row>
    <row r="13" spans="1:16" ht="19.5" x14ac:dyDescent="0.25">
      <c r="A13" s="10" t="s">
        <v>10</v>
      </c>
      <c r="B13" s="3">
        <v>136</v>
      </c>
      <c r="C13" s="3">
        <v>-220</v>
      </c>
      <c r="D13" s="3">
        <v>-313</v>
      </c>
      <c r="E13" s="3">
        <v>-18</v>
      </c>
      <c r="F13" s="4">
        <v>137</v>
      </c>
    </row>
    <row r="14" spans="1:16" ht="20.25" thickBot="1" x14ac:dyDescent="0.3">
      <c r="A14" s="11" t="s">
        <v>11</v>
      </c>
      <c r="B14" s="5">
        <v>200000</v>
      </c>
      <c r="C14" s="5">
        <v>200000</v>
      </c>
      <c r="D14" s="5">
        <v>200000</v>
      </c>
      <c r="E14" s="5">
        <v>200000</v>
      </c>
      <c r="F14" s="6">
        <v>200000</v>
      </c>
    </row>
    <row r="16" spans="1:16" ht="19.5" x14ac:dyDescent="0.25">
      <c r="A16" s="14" t="s">
        <v>23</v>
      </c>
      <c r="B16" s="15">
        <f>B4/B2</f>
        <v>0.1778096231327326</v>
      </c>
      <c r="C16" s="15">
        <f t="shared" ref="C16:F16" si="0">C4/C2</f>
        <v>-6.210232464560262E-2</v>
      </c>
      <c r="D16" s="15">
        <f t="shared" si="0"/>
        <v>-3.8101966754958604E-2</v>
      </c>
      <c r="E16" s="15">
        <f t="shared" si="0"/>
        <v>6.8581955860656976E-2</v>
      </c>
      <c r="F16" s="16">
        <f t="shared" si="0"/>
        <v>9.6741035609626755E-2</v>
      </c>
      <c r="P16" s="1" t="s">
        <v>26</v>
      </c>
    </row>
    <row r="17" spans="1:6" ht="19.5" x14ac:dyDescent="0.25">
      <c r="A17" s="14" t="s">
        <v>24</v>
      </c>
      <c r="B17" s="15">
        <f>B7/B2</f>
        <v>0.11237367106082546</v>
      </c>
      <c r="C17" s="15">
        <f t="shared" ref="C17:F17" si="1">C7/C2</f>
        <v>-6.2532659328622009E-2</v>
      </c>
      <c r="D17" s="15">
        <f t="shared" si="1"/>
        <v>-8.2635514213610858E-2</v>
      </c>
      <c r="E17" s="15">
        <f t="shared" si="1"/>
        <v>4.1817210128564118E-2</v>
      </c>
      <c r="F17" s="15">
        <f t="shared" si="1"/>
        <v>6.3581486162142431E-2</v>
      </c>
    </row>
    <row r="18" spans="1:6" ht="19.5" x14ac:dyDescent="0.25">
      <c r="A18" s="14" t="s">
        <v>25</v>
      </c>
      <c r="B18" s="15">
        <f>B12/B2</f>
        <v>0.10180218032307196</v>
      </c>
      <c r="C18" s="15">
        <f t="shared" ref="C18:F18" si="2">C12/C2</f>
        <v>-0.12279907561874583</v>
      </c>
      <c r="D18" s="15">
        <f t="shared" si="2"/>
        <v>-0.16340438400734145</v>
      </c>
      <c r="E18" s="15">
        <f t="shared" si="2"/>
        <v>-6.9024177279980734E-3</v>
      </c>
      <c r="F18" s="16">
        <f t="shared" si="2"/>
        <v>4.7281498903233139E-2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80</v>
      </c>
      <c r="B21" s="25">
        <v>10278</v>
      </c>
      <c r="C21" s="25">
        <v>13921</v>
      </c>
      <c r="D21" s="25">
        <v>12297</v>
      </c>
      <c r="E21" s="25">
        <v>12361</v>
      </c>
      <c r="F21" s="30">
        <v>15039</v>
      </c>
    </row>
    <row r="22" spans="1:6" ht="19.5" x14ac:dyDescent="0.5">
      <c r="A22" s="29" t="s">
        <v>51</v>
      </c>
      <c r="B22" s="25">
        <v>5897</v>
      </c>
      <c r="C22" s="25">
        <v>7399</v>
      </c>
      <c r="D22" s="25">
        <v>7114</v>
      </c>
      <c r="E22" s="25">
        <v>6876</v>
      </c>
      <c r="F22" s="30">
        <v>10497</v>
      </c>
    </row>
    <row r="23" spans="1:6" ht="19.5" x14ac:dyDescent="0.5">
      <c r="A23" s="29" t="s">
        <v>81</v>
      </c>
      <c r="B23" s="25">
        <v>74320</v>
      </c>
      <c r="C23" s="25">
        <v>0</v>
      </c>
      <c r="D23" s="25">
        <v>34383</v>
      </c>
      <c r="E23" s="25">
        <v>0</v>
      </c>
      <c r="F23" s="30">
        <v>0</v>
      </c>
    </row>
    <row r="24" spans="1:6" ht="19.5" x14ac:dyDescent="0.5">
      <c r="A24" s="29" t="s">
        <v>82</v>
      </c>
      <c r="B24" s="25" t="s">
        <v>47</v>
      </c>
      <c r="C24" s="25">
        <v>11359</v>
      </c>
      <c r="D24" s="25">
        <v>14705</v>
      </c>
      <c r="E24" s="25" t="s">
        <v>47</v>
      </c>
      <c r="F24" s="30">
        <v>0</v>
      </c>
    </row>
    <row r="25" spans="1:6" ht="19.5" x14ac:dyDescent="0.5">
      <c r="A25" s="29" t="s">
        <v>83</v>
      </c>
      <c r="B25" s="25">
        <v>0</v>
      </c>
      <c r="C25" s="25">
        <v>277</v>
      </c>
      <c r="D25" s="25">
        <v>0</v>
      </c>
      <c r="E25" s="25">
        <v>2000</v>
      </c>
      <c r="F25" s="30">
        <v>500</v>
      </c>
    </row>
    <row r="26" spans="1:6" ht="19.5" x14ac:dyDescent="0.5">
      <c r="A26" s="29" t="s">
        <v>49</v>
      </c>
      <c r="B26" s="25">
        <v>4211</v>
      </c>
      <c r="C26" s="25">
        <v>1454</v>
      </c>
      <c r="D26" s="25">
        <v>2392</v>
      </c>
      <c r="E26" s="25">
        <v>6393</v>
      </c>
      <c r="F26" s="30">
        <v>4249</v>
      </c>
    </row>
    <row r="27" spans="1:6" ht="19.5" x14ac:dyDescent="0.5">
      <c r="A27" s="29" t="s">
        <v>84</v>
      </c>
      <c r="B27" s="25">
        <v>95</v>
      </c>
      <c r="C27" s="25">
        <v>2049</v>
      </c>
      <c r="D27" s="25">
        <v>169</v>
      </c>
      <c r="E27" s="25" t="s">
        <v>47</v>
      </c>
      <c r="F27" s="30" t="s">
        <v>47</v>
      </c>
    </row>
    <row r="28" spans="1:6" ht="19.5" x14ac:dyDescent="0.5">
      <c r="A28" s="29" t="s">
        <v>70</v>
      </c>
      <c r="B28" s="25" t="s">
        <v>47</v>
      </c>
      <c r="C28" s="25" t="s">
        <v>47</v>
      </c>
      <c r="D28" s="25">
        <v>1321</v>
      </c>
      <c r="E28" s="25" t="s">
        <v>47</v>
      </c>
      <c r="F28" s="30" t="s">
        <v>47</v>
      </c>
    </row>
    <row r="29" spans="1:6" ht="20.25" thickBot="1" x14ac:dyDescent="0.55000000000000004">
      <c r="A29" s="62" t="s">
        <v>67</v>
      </c>
      <c r="B29" s="63">
        <v>94800</v>
      </c>
      <c r="C29" s="63">
        <v>36459</v>
      </c>
      <c r="D29" s="63">
        <v>72381</v>
      </c>
      <c r="E29" s="63">
        <v>27630</v>
      </c>
      <c r="F29" s="64">
        <v>30285</v>
      </c>
    </row>
    <row r="30" spans="1:6" ht="15.75" thickBot="1" x14ac:dyDescent="0.3">
      <c r="A30" s="33"/>
      <c r="B30" s="33"/>
      <c r="C30" s="33"/>
      <c r="D30" s="33"/>
      <c r="E30" s="33"/>
      <c r="F30" s="33"/>
    </row>
    <row r="31" spans="1:6" ht="19.5" x14ac:dyDescent="0.25">
      <c r="A31" s="28" t="s">
        <v>48</v>
      </c>
      <c r="B31" s="23" t="s">
        <v>12</v>
      </c>
      <c r="C31" s="23" t="s">
        <v>13</v>
      </c>
      <c r="D31" s="23" t="s">
        <v>14</v>
      </c>
      <c r="E31" s="23" t="s">
        <v>15</v>
      </c>
      <c r="F31" s="24" t="s">
        <v>16</v>
      </c>
    </row>
    <row r="32" spans="1:6" ht="19.5" x14ac:dyDescent="0.5">
      <c r="A32" s="29" t="s">
        <v>80</v>
      </c>
      <c r="B32" s="25">
        <v>187486</v>
      </c>
      <c r="C32" s="25">
        <v>227892</v>
      </c>
      <c r="D32" s="25">
        <v>263772</v>
      </c>
      <c r="E32" s="25">
        <v>333512</v>
      </c>
      <c r="F32" s="30">
        <v>402151</v>
      </c>
    </row>
    <row r="33" spans="1:6" ht="19.5" x14ac:dyDescent="0.5">
      <c r="A33" s="29" t="s">
        <v>51</v>
      </c>
      <c r="B33" s="25">
        <v>30068</v>
      </c>
      <c r="C33" s="25">
        <v>51715</v>
      </c>
      <c r="D33" s="25">
        <v>36217</v>
      </c>
      <c r="E33" s="25">
        <v>38323</v>
      </c>
      <c r="F33" s="30">
        <v>74944</v>
      </c>
    </row>
    <row r="34" spans="1:6" ht="19.5" x14ac:dyDescent="0.5">
      <c r="A34" s="29" t="s">
        <v>81</v>
      </c>
      <c r="B34" s="25">
        <v>77275</v>
      </c>
      <c r="C34" s="25" t="s">
        <v>47</v>
      </c>
      <c r="D34" s="25">
        <v>38258</v>
      </c>
      <c r="E34" s="25">
        <v>90643</v>
      </c>
      <c r="F34" s="30">
        <v>50101</v>
      </c>
    </row>
    <row r="35" spans="1:6" ht="19.5" x14ac:dyDescent="0.5">
      <c r="A35" s="29" t="s">
        <v>82</v>
      </c>
      <c r="B35" s="25" t="s">
        <v>47</v>
      </c>
      <c r="C35" s="25">
        <v>24990</v>
      </c>
      <c r="D35" s="25">
        <v>31617</v>
      </c>
      <c r="E35" s="25" t="s">
        <v>47</v>
      </c>
      <c r="F35" s="30">
        <v>26515</v>
      </c>
    </row>
    <row r="36" spans="1:6" ht="19.5" x14ac:dyDescent="0.5">
      <c r="A36" s="29" t="s">
        <v>83</v>
      </c>
      <c r="B36" s="25">
        <v>0</v>
      </c>
      <c r="C36" s="25">
        <v>5817</v>
      </c>
      <c r="D36" s="25">
        <v>0</v>
      </c>
      <c r="E36" s="25">
        <v>50400</v>
      </c>
      <c r="F36" s="30">
        <v>13610</v>
      </c>
    </row>
    <row r="37" spans="1:6" ht="19.5" x14ac:dyDescent="0.5">
      <c r="A37" s="29" t="s">
        <v>49</v>
      </c>
      <c r="B37" s="25">
        <v>25612</v>
      </c>
      <c r="C37" s="25">
        <v>8516</v>
      </c>
      <c r="D37" s="25">
        <v>8418</v>
      </c>
      <c r="E37" s="25">
        <v>18530</v>
      </c>
      <c r="F37" s="30">
        <v>13477</v>
      </c>
    </row>
    <row r="38" spans="1:6" ht="19.5" x14ac:dyDescent="0.5">
      <c r="A38" s="29" t="s">
        <v>84</v>
      </c>
      <c r="B38" s="25">
        <v>1805</v>
      </c>
      <c r="C38" s="25">
        <v>38931</v>
      </c>
      <c r="D38" s="25">
        <v>3673</v>
      </c>
      <c r="E38" s="25" t="s">
        <v>47</v>
      </c>
      <c r="F38" s="30" t="s">
        <v>47</v>
      </c>
    </row>
    <row r="39" spans="1:6" ht="19.5" x14ac:dyDescent="0.5">
      <c r="A39" s="29" t="s">
        <v>70</v>
      </c>
      <c r="B39" s="25" t="s">
        <v>47</v>
      </c>
      <c r="C39" s="25" t="s">
        <v>47</v>
      </c>
      <c r="D39" s="25">
        <v>1621</v>
      </c>
      <c r="E39" s="25" t="s">
        <v>47</v>
      </c>
      <c r="F39" s="30" t="s">
        <v>47</v>
      </c>
    </row>
    <row r="40" spans="1:6" ht="20.25" thickBot="1" x14ac:dyDescent="0.55000000000000004">
      <c r="A40" s="62" t="s">
        <v>67</v>
      </c>
      <c r="B40" s="63">
        <v>266566</v>
      </c>
      <c r="C40" s="63">
        <v>357861</v>
      </c>
      <c r="D40" s="63">
        <v>383576</v>
      </c>
      <c r="E40" s="63">
        <v>531408</v>
      </c>
      <c r="F40" s="64">
        <v>580798</v>
      </c>
    </row>
    <row r="41" spans="1:6" ht="15.75" thickBot="1" x14ac:dyDescent="0.3">
      <c r="A41" s="33"/>
      <c r="B41" s="33"/>
      <c r="C41" s="33"/>
      <c r="D41" s="33"/>
      <c r="E41" s="33"/>
      <c r="F41" s="33"/>
    </row>
    <row r="42" spans="1:6" ht="19.5" x14ac:dyDescent="0.25">
      <c r="A42" s="28" t="s">
        <v>79</v>
      </c>
      <c r="B42" s="23" t="s">
        <v>12</v>
      </c>
      <c r="C42" s="23" t="s">
        <v>13</v>
      </c>
      <c r="D42" s="23" t="s">
        <v>14</v>
      </c>
      <c r="E42" s="23" t="s">
        <v>15</v>
      </c>
      <c r="F42" s="24" t="s">
        <v>16</v>
      </c>
    </row>
    <row r="43" spans="1:6" ht="19.5" x14ac:dyDescent="0.5">
      <c r="A43" s="29" t="s">
        <v>80</v>
      </c>
      <c r="B43" s="25">
        <v>18241487</v>
      </c>
      <c r="C43" s="25">
        <v>16370376</v>
      </c>
      <c r="D43" s="25">
        <v>21450110</v>
      </c>
      <c r="E43" s="25">
        <v>26980989</v>
      </c>
      <c r="F43" s="30">
        <v>26740541</v>
      </c>
    </row>
    <row r="44" spans="1:6" ht="19.5" x14ac:dyDescent="0.5">
      <c r="A44" s="29" t="s">
        <v>51</v>
      </c>
      <c r="B44" s="25">
        <v>5098864</v>
      </c>
      <c r="C44" s="25">
        <v>6989458</v>
      </c>
      <c r="D44" s="25">
        <v>5090947</v>
      </c>
      <c r="E44" s="25">
        <v>5573444</v>
      </c>
      <c r="F44" s="30">
        <v>7139564</v>
      </c>
    </row>
    <row r="45" spans="1:6" ht="19.5" x14ac:dyDescent="0.5">
      <c r="A45" s="29" t="s">
        <v>81</v>
      </c>
      <c r="B45" s="25">
        <v>1039761</v>
      </c>
      <c r="C45" s="25" t="s">
        <v>47</v>
      </c>
      <c r="D45" s="25">
        <v>1112701</v>
      </c>
      <c r="E45" s="25">
        <v>0</v>
      </c>
      <c r="F45" s="30">
        <v>0</v>
      </c>
    </row>
    <row r="46" spans="1:6" ht="19.5" x14ac:dyDescent="0.5">
      <c r="A46" s="29" t="s">
        <v>82</v>
      </c>
      <c r="B46" s="25" t="s">
        <v>47</v>
      </c>
      <c r="C46" s="25">
        <v>2200018</v>
      </c>
      <c r="D46" s="25">
        <v>2150085</v>
      </c>
      <c r="E46" s="25" t="s">
        <v>47</v>
      </c>
      <c r="F46" s="30">
        <v>0</v>
      </c>
    </row>
    <row r="47" spans="1:6" ht="19.5" x14ac:dyDescent="0.5">
      <c r="A47" s="29" t="s">
        <v>83</v>
      </c>
      <c r="B47" s="25" t="s">
        <v>47</v>
      </c>
      <c r="C47" s="25">
        <v>21000000</v>
      </c>
      <c r="D47" s="25" t="s">
        <v>47</v>
      </c>
      <c r="E47" s="25">
        <v>25200000</v>
      </c>
      <c r="F47" s="30">
        <v>27220000</v>
      </c>
    </row>
    <row r="48" spans="1:6" ht="19.5" x14ac:dyDescent="0.5">
      <c r="A48" s="29" t="s">
        <v>49</v>
      </c>
      <c r="B48" s="25">
        <v>6082166</v>
      </c>
      <c r="C48" s="25">
        <v>5856946</v>
      </c>
      <c r="D48" s="25">
        <v>3519231</v>
      </c>
      <c r="E48" s="25">
        <v>2898483</v>
      </c>
      <c r="F48" s="30">
        <v>3171805</v>
      </c>
    </row>
    <row r="49" spans="1:6" ht="19.5" x14ac:dyDescent="0.5">
      <c r="A49" s="29" t="s">
        <v>84</v>
      </c>
      <c r="B49" s="25">
        <v>19000000</v>
      </c>
      <c r="C49" s="25">
        <v>19000000</v>
      </c>
      <c r="D49" s="25">
        <v>21733728</v>
      </c>
      <c r="E49" s="25" t="s">
        <v>47</v>
      </c>
      <c r="F49" s="30" t="s">
        <v>47</v>
      </c>
    </row>
    <row r="50" spans="1:6" ht="20.25" thickBot="1" x14ac:dyDescent="0.55000000000000004">
      <c r="A50" s="65" t="s">
        <v>70</v>
      </c>
      <c r="B50" s="66" t="s">
        <v>47</v>
      </c>
      <c r="C50" s="66" t="s">
        <v>47</v>
      </c>
      <c r="D50" s="66">
        <v>1227101</v>
      </c>
      <c r="E50" s="66" t="s">
        <v>47</v>
      </c>
      <c r="F50" s="67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topLeftCell="A13" workbookViewId="0">
      <selection activeCell="A15" sqref="A15:XFD15"/>
    </sheetView>
  </sheetViews>
  <sheetFormatPr defaultRowHeight="15" x14ac:dyDescent="0.25"/>
  <cols>
    <col min="1" max="1" width="37.7109375" style="1" customWidth="1"/>
    <col min="2" max="2" width="10.5703125" style="1" customWidth="1"/>
    <col min="3" max="6" width="10.140625" style="1" bestFit="1" customWidth="1"/>
    <col min="7" max="16384" width="9.140625" style="1"/>
  </cols>
  <sheetData>
    <row r="1" spans="1:16" ht="21" x14ac:dyDescent="0.25">
      <c r="A1" s="9" t="s">
        <v>18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1087812</v>
      </c>
      <c r="C2" s="3">
        <v>772119</v>
      </c>
      <c r="D2" s="3">
        <v>1195421</v>
      </c>
      <c r="E2" s="3">
        <v>1796021</v>
      </c>
      <c r="F2" s="4">
        <v>1064115</v>
      </c>
    </row>
    <row r="3" spans="1:16" ht="19.5" x14ac:dyDescent="0.25">
      <c r="A3" s="10" t="s">
        <v>1</v>
      </c>
      <c r="B3" s="3">
        <v>-1086877</v>
      </c>
      <c r="C3" s="3">
        <v>-740705</v>
      </c>
      <c r="D3" s="3">
        <v>-1082076</v>
      </c>
      <c r="E3" s="3">
        <v>-1609586</v>
      </c>
      <c r="F3" s="4">
        <v>-859661</v>
      </c>
    </row>
    <row r="4" spans="1:16" ht="19.5" x14ac:dyDescent="0.25">
      <c r="A4" s="10" t="s">
        <v>2</v>
      </c>
      <c r="B4" s="3">
        <v>935</v>
      </c>
      <c r="C4" s="3">
        <v>31414</v>
      </c>
      <c r="D4" s="3">
        <v>113345</v>
      </c>
      <c r="E4" s="3">
        <v>186435</v>
      </c>
      <c r="F4" s="4">
        <v>204454</v>
      </c>
    </row>
    <row r="5" spans="1:16" ht="19.5" x14ac:dyDescent="0.25">
      <c r="A5" s="10" t="s">
        <v>3</v>
      </c>
      <c r="B5" s="3">
        <v>-42074</v>
      </c>
      <c r="C5" s="3">
        <v>-34971</v>
      </c>
      <c r="D5" s="3">
        <v>-52238</v>
      </c>
      <c r="E5" s="3">
        <v>-80113</v>
      </c>
      <c r="F5" s="4">
        <v>-76524</v>
      </c>
    </row>
    <row r="6" spans="1:16" ht="19.5" x14ac:dyDescent="0.25">
      <c r="A6" s="10" t="s">
        <v>4</v>
      </c>
      <c r="B6" s="3">
        <v>-14659</v>
      </c>
      <c r="C6" s="3">
        <v>164</v>
      </c>
      <c r="D6" s="3">
        <v>2628</v>
      </c>
      <c r="E6" s="3">
        <v>3015</v>
      </c>
      <c r="F6" s="4">
        <v>9306</v>
      </c>
    </row>
    <row r="7" spans="1:16" ht="19.5" x14ac:dyDescent="0.25">
      <c r="A7" s="10" t="s">
        <v>5</v>
      </c>
      <c r="B7" s="3">
        <v>-55798</v>
      </c>
      <c r="C7" s="3">
        <v>-3393</v>
      </c>
      <c r="D7" s="3">
        <v>63735</v>
      </c>
      <c r="E7" s="3">
        <v>109337</v>
      </c>
      <c r="F7" s="4">
        <v>137236</v>
      </c>
    </row>
    <row r="8" spans="1:16" ht="19.5" x14ac:dyDescent="0.25">
      <c r="A8" s="10" t="s">
        <v>6</v>
      </c>
      <c r="B8" s="3">
        <v>-32088</v>
      </c>
      <c r="C8" s="3">
        <v>-40709</v>
      </c>
      <c r="D8" s="3">
        <v>-53139</v>
      </c>
      <c r="E8" s="3">
        <v>-46795</v>
      </c>
      <c r="F8" s="4">
        <v>-51453</v>
      </c>
    </row>
    <row r="9" spans="1:16" ht="19.5" x14ac:dyDescent="0.25">
      <c r="A9" s="10" t="s">
        <v>7</v>
      </c>
      <c r="B9" s="3">
        <v>19904</v>
      </c>
      <c r="C9" s="3">
        <v>14812</v>
      </c>
      <c r="D9" s="3">
        <v>22825</v>
      </c>
      <c r="E9" s="3">
        <v>10868</v>
      </c>
      <c r="F9" s="4">
        <v>16118</v>
      </c>
    </row>
    <row r="10" spans="1:16" ht="19.5" x14ac:dyDescent="0.25">
      <c r="A10" s="10" t="s">
        <v>22</v>
      </c>
      <c r="B10" s="3">
        <v>-67982</v>
      </c>
      <c r="C10" s="3">
        <v>-29290</v>
      </c>
      <c r="D10" s="3">
        <v>33421</v>
      </c>
      <c r="E10" s="3">
        <v>73410</v>
      </c>
      <c r="F10" s="4">
        <v>101901</v>
      </c>
    </row>
    <row r="11" spans="1:16" ht="19.5" x14ac:dyDescent="0.25">
      <c r="A11" s="10" t="s">
        <v>8</v>
      </c>
      <c r="B11" s="3">
        <v>0</v>
      </c>
      <c r="C11" s="3">
        <v>0</v>
      </c>
      <c r="D11" s="3">
        <v>-7060</v>
      </c>
      <c r="E11" s="3">
        <v>-27682</v>
      </c>
      <c r="F11" s="4">
        <v>-33016</v>
      </c>
    </row>
    <row r="12" spans="1:16" ht="19.5" x14ac:dyDescent="0.25">
      <c r="A12" s="10" t="s">
        <v>9</v>
      </c>
      <c r="B12" s="3">
        <v>-67982</v>
      </c>
      <c r="C12" s="3">
        <v>-29290</v>
      </c>
      <c r="D12" s="3">
        <v>26361</v>
      </c>
      <c r="E12" s="3">
        <v>45728</v>
      </c>
      <c r="F12" s="4">
        <v>68885</v>
      </c>
    </row>
    <row r="13" spans="1:16" ht="19.5" x14ac:dyDescent="0.25">
      <c r="A13" s="10" t="s">
        <v>10</v>
      </c>
      <c r="B13" s="3">
        <v>-675</v>
      </c>
      <c r="C13" s="3">
        <v>-291</v>
      </c>
      <c r="D13" s="3">
        <v>262</v>
      </c>
      <c r="E13" s="3">
        <v>139</v>
      </c>
      <c r="F13" s="4">
        <v>209</v>
      </c>
    </row>
    <row r="14" spans="1:16" ht="20.25" thickBot="1" x14ac:dyDescent="0.3">
      <c r="A14" s="11" t="s">
        <v>11</v>
      </c>
      <c r="B14" s="5">
        <v>100692</v>
      </c>
      <c r="C14" s="5">
        <v>100692</v>
      </c>
      <c r="D14" s="5">
        <v>100692</v>
      </c>
      <c r="E14" s="5">
        <v>330000</v>
      </c>
      <c r="F14" s="6">
        <v>330000</v>
      </c>
    </row>
    <row r="16" spans="1:16" ht="19.5" x14ac:dyDescent="0.25">
      <c r="A16" s="14" t="s">
        <v>23</v>
      </c>
      <c r="B16" s="15">
        <f>B4/B2</f>
        <v>8.5952352060834046E-4</v>
      </c>
      <c r="C16" s="15">
        <f t="shared" ref="C16:F16" si="0">C4/C2</f>
        <v>4.068543838449773E-2</v>
      </c>
      <c r="D16" s="15">
        <f t="shared" si="0"/>
        <v>9.4815968600183528E-2</v>
      </c>
      <c r="E16" s="15">
        <f t="shared" si="0"/>
        <v>0.10380446553798647</v>
      </c>
      <c r="F16" s="16">
        <f t="shared" si="0"/>
        <v>0.19213524853986647</v>
      </c>
      <c r="P16" s="1" t="s">
        <v>26</v>
      </c>
    </row>
    <row r="17" spans="1:6" ht="19.5" x14ac:dyDescent="0.25">
      <c r="A17" s="14" t="s">
        <v>24</v>
      </c>
      <c r="B17" s="15">
        <f>B7/B2</f>
        <v>-5.1293789735726396E-2</v>
      </c>
      <c r="C17" s="15">
        <f t="shared" ref="C17:F17" si="1">C7/C2</f>
        <v>-4.3944003450245364E-3</v>
      </c>
      <c r="D17" s="15">
        <f t="shared" si="1"/>
        <v>5.3315944759210351E-2</v>
      </c>
      <c r="E17" s="15">
        <f t="shared" si="1"/>
        <v>6.0877350543228612E-2</v>
      </c>
      <c r="F17" s="15">
        <f t="shared" si="1"/>
        <v>0.12896726387655469</v>
      </c>
    </row>
    <row r="18" spans="1:6" ht="19.5" x14ac:dyDescent="0.25">
      <c r="A18" s="14" t="s">
        <v>25</v>
      </c>
      <c r="B18" s="15">
        <f>B12/B2</f>
        <v>-6.2494254521921068E-2</v>
      </c>
      <c r="C18" s="15">
        <f t="shared" ref="C18:F18" si="2">C12/C2</f>
        <v>-3.7934567080981044E-2</v>
      </c>
      <c r="D18" s="15">
        <f t="shared" si="2"/>
        <v>2.205164540358585E-2</v>
      </c>
      <c r="E18" s="15">
        <f t="shared" si="2"/>
        <v>2.5460726795510744E-2</v>
      </c>
      <c r="F18" s="16">
        <f t="shared" si="2"/>
        <v>6.4734544668574354E-2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50</v>
      </c>
      <c r="B21" s="25">
        <v>22564</v>
      </c>
      <c r="C21" s="25">
        <v>27415</v>
      </c>
      <c r="D21" s="25">
        <v>35108</v>
      </c>
      <c r="E21" s="25">
        <v>57070</v>
      </c>
      <c r="F21" s="30">
        <v>26983</v>
      </c>
    </row>
    <row r="22" spans="1:6" ht="19.5" x14ac:dyDescent="0.5">
      <c r="A22" s="29" t="s">
        <v>51</v>
      </c>
      <c r="B22" s="25">
        <v>5841</v>
      </c>
      <c r="C22" s="25">
        <v>11753</v>
      </c>
      <c r="D22" s="25">
        <v>12812</v>
      </c>
      <c r="E22" s="25">
        <v>8083</v>
      </c>
      <c r="F22" s="30">
        <v>9386</v>
      </c>
    </row>
    <row r="23" spans="1:6" ht="19.5" x14ac:dyDescent="0.5">
      <c r="A23" s="29" t="s">
        <v>86</v>
      </c>
      <c r="B23" s="25">
        <v>13759</v>
      </c>
      <c r="C23" s="25">
        <v>10115</v>
      </c>
      <c r="D23" s="25">
        <v>19195</v>
      </c>
      <c r="E23" s="25">
        <v>35122</v>
      </c>
      <c r="F23" s="30">
        <v>22696</v>
      </c>
    </row>
    <row r="24" spans="1:6" ht="19.5" x14ac:dyDescent="0.5">
      <c r="A24" s="29" t="s">
        <v>49</v>
      </c>
      <c r="B24" s="25">
        <v>10146</v>
      </c>
      <c r="C24" s="25">
        <v>3925</v>
      </c>
      <c r="D24" s="25">
        <v>11733</v>
      </c>
      <c r="E24" s="25">
        <v>12837</v>
      </c>
      <c r="F24" s="30">
        <v>4708</v>
      </c>
    </row>
    <row r="25" spans="1:6" ht="19.5" x14ac:dyDescent="0.5">
      <c r="A25" s="29" t="s">
        <v>87</v>
      </c>
      <c r="B25" s="25">
        <v>22380</v>
      </c>
      <c r="C25" s="25">
        <v>22780</v>
      </c>
      <c r="D25" s="25" t="s">
        <v>47</v>
      </c>
      <c r="E25" s="25" t="s">
        <v>47</v>
      </c>
      <c r="F25" s="30" t="s">
        <v>47</v>
      </c>
    </row>
    <row r="26" spans="1:6" ht="19.5" x14ac:dyDescent="0.5">
      <c r="A26" s="29" t="s">
        <v>89</v>
      </c>
      <c r="B26" s="25">
        <v>43464</v>
      </c>
      <c r="C26" s="25">
        <v>2993</v>
      </c>
      <c r="D26" s="25">
        <v>47944</v>
      </c>
      <c r="E26" s="25">
        <v>42042</v>
      </c>
      <c r="F26" s="30">
        <v>0</v>
      </c>
    </row>
    <row r="27" spans="1:6" ht="19.5" x14ac:dyDescent="0.5">
      <c r="A27" s="29" t="s">
        <v>90</v>
      </c>
      <c r="B27" s="25">
        <v>21852</v>
      </c>
      <c r="C27" s="25">
        <v>0</v>
      </c>
      <c r="D27" s="25">
        <v>0</v>
      </c>
      <c r="E27" s="25" t="s">
        <v>47</v>
      </c>
      <c r="F27" s="30">
        <v>0</v>
      </c>
    </row>
    <row r="28" spans="1:6" ht="19.5" x14ac:dyDescent="0.5">
      <c r="A28" s="29" t="s">
        <v>82</v>
      </c>
      <c r="B28" s="25" t="s">
        <v>47</v>
      </c>
      <c r="C28" s="25" t="s">
        <v>47</v>
      </c>
      <c r="D28" s="25">
        <v>33908</v>
      </c>
      <c r="E28" s="25">
        <v>0</v>
      </c>
      <c r="F28" s="30">
        <v>0</v>
      </c>
    </row>
    <row r="29" spans="1:6" ht="19.5" x14ac:dyDescent="0.5">
      <c r="A29" s="29" t="s">
        <v>72</v>
      </c>
      <c r="B29" s="25">
        <v>657</v>
      </c>
      <c r="C29" s="25">
        <v>0</v>
      </c>
      <c r="D29" s="25">
        <v>0</v>
      </c>
      <c r="E29" s="25" t="s">
        <v>47</v>
      </c>
      <c r="F29" s="30" t="s">
        <v>47</v>
      </c>
    </row>
    <row r="30" spans="1:6" ht="20.25" thickBot="1" x14ac:dyDescent="0.55000000000000004">
      <c r="A30" s="62" t="s">
        <v>67</v>
      </c>
      <c r="B30" s="63">
        <v>140663</v>
      </c>
      <c r="C30" s="63">
        <v>78981</v>
      </c>
      <c r="D30" s="63">
        <v>160700</v>
      </c>
      <c r="E30" s="63">
        <v>155154</v>
      </c>
      <c r="F30" s="64">
        <v>63773</v>
      </c>
    </row>
    <row r="31" spans="1:6" ht="15.75" thickBot="1" x14ac:dyDescent="0.3">
      <c r="A31" s="33"/>
      <c r="B31" s="33"/>
      <c r="C31" s="33"/>
      <c r="D31" s="33"/>
      <c r="E31" s="33"/>
      <c r="F31" s="33"/>
    </row>
    <row r="32" spans="1:6" ht="19.5" x14ac:dyDescent="0.25">
      <c r="A32" s="28" t="s">
        <v>48</v>
      </c>
      <c r="B32" s="23" t="s">
        <v>12</v>
      </c>
      <c r="C32" s="23" t="s">
        <v>13</v>
      </c>
      <c r="D32" s="23" t="s">
        <v>14</v>
      </c>
      <c r="E32" s="23" t="s">
        <v>15</v>
      </c>
      <c r="F32" s="24" t="s">
        <v>16</v>
      </c>
    </row>
    <row r="33" spans="1:6" ht="19.5" x14ac:dyDescent="0.5">
      <c r="A33" s="29" t="s">
        <v>50</v>
      </c>
      <c r="B33" s="25">
        <v>430701</v>
      </c>
      <c r="C33" s="25">
        <v>600222</v>
      </c>
      <c r="D33" s="25">
        <v>906456</v>
      </c>
      <c r="E33" s="25">
        <v>1477048</v>
      </c>
      <c r="F33" s="30">
        <v>840528</v>
      </c>
    </row>
    <row r="34" spans="1:6" ht="19.5" x14ac:dyDescent="0.5">
      <c r="A34" s="29" t="s">
        <v>51</v>
      </c>
      <c r="B34" s="25">
        <v>56948</v>
      </c>
      <c r="C34" s="25">
        <v>83453</v>
      </c>
      <c r="D34" s="25">
        <v>89794</v>
      </c>
      <c r="E34" s="25">
        <v>70805</v>
      </c>
      <c r="F34" s="30">
        <v>103664</v>
      </c>
    </row>
    <row r="35" spans="1:6" ht="19.5" x14ac:dyDescent="0.5">
      <c r="A35" s="29" t="s">
        <v>86</v>
      </c>
      <c r="B35" s="25">
        <v>39165</v>
      </c>
      <c r="C35" s="25">
        <v>22268</v>
      </c>
      <c r="D35" s="25">
        <v>30373</v>
      </c>
      <c r="E35" s="25">
        <v>77153</v>
      </c>
      <c r="F35" s="30">
        <v>79820</v>
      </c>
    </row>
    <row r="36" spans="1:6" ht="19.5" x14ac:dyDescent="0.5">
      <c r="A36" s="29" t="s">
        <v>49</v>
      </c>
      <c r="B36" s="25">
        <v>47771</v>
      </c>
      <c r="C36" s="25">
        <v>14206</v>
      </c>
      <c r="D36" s="25">
        <v>36421</v>
      </c>
      <c r="E36" s="25">
        <v>41775</v>
      </c>
      <c r="F36" s="30">
        <v>40103</v>
      </c>
    </row>
    <row r="37" spans="1:6" ht="19.5" x14ac:dyDescent="0.5">
      <c r="A37" s="29" t="s">
        <v>87</v>
      </c>
      <c r="B37" s="25">
        <v>44750</v>
      </c>
      <c r="C37" s="25">
        <v>48977</v>
      </c>
      <c r="D37" s="25" t="s">
        <v>47</v>
      </c>
      <c r="E37" s="25" t="s">
        <v>47</v>
      </c>
      <c r="F37" s="30" t="s">
        <v>47</v>
      </c>
    </row>
    <row r="38" spans="1:6" ht="19.5" x14ac:dyDescent="0.5">
      <c r="A38" s="29" t="s">
        <v>89</v>
      </c>
      <c r="B38" s="25">
        <v>38833</v>
      </c>
      <c r="C38" s="25">
        <v>2993</v>
      </c>
      <c r="D38" s="25">
        <v>52352</v>
      </c>
      <c r="E38" s="25">
        <v>47323</v>
      </c>
      <c r="F38" s="30">
        <v>0</v>
      </c>
    </row>
    <row r="39" spans="1:6" ht="19.5" x14ac:dyDescent="0.5">
      <c r="A39" s="29" t="s">
        <v>90</v>
      </c>
      <c r="B39" s="25">
        <v>417103</v>
      </c>
      <c r="C39" s="25">
        <v>0</v>
      </c>
      <c r="D39" s="25">
        <v>0</v>
      </c>
      <c r="E39" s="25" t="s">
        <v>47</v>
      </c>
      <c r="F39" s="30">
        <v>0</v>
      </c>
    </row>
    <row r="40" spans="1:6" ht="19.5" x14ac:dyDescent="0.5">
      <c r="A40" s="29" t="s">
        <v>82</v>
      </c>
      <c r="B40" s="25" t="s">
        <v>47</v>
      </c>
      <c r="C40" s="25" t="s">
        <v>47</v>
      </c>
      <c r="D40" s="25">
        <v>80025</v>
      </c>
      <c r="E40" s="25">
        <v>81917</v>
      </c>
      <c r="F40" s="30">
        <v>0</v>
      </c>
    </row>
    <row r="41" spans="1:6" ht="19.5" x14ac:dyDescent="0.5">
      <c r="A41" s="29" t="s">
        <v>72</v>
      </c>
      <c r="B41" s="25">
        <v>12541</v>
      </c>
      <c r="C41" s="25">
        <v>0</v>
      </c>
      <c r="D41" s="25">
        <v>0</v>
      </c>
      <c r="E41" s="25" t="s">
        <v>47</v>
      </c>
      <c r="F41" s="30" t="s">
        <v>47</v>
      </c>
    </row>
    <row r="42" spans="1:6" ht="20.25" thickBot="1" x14ac:dyDescent="0.55000000000000004">
      <c r="A42" s="62"/>
      <c r="B42" s="63">
        <v>1087812</v>
      </c>
      <c r="C42" s="63">
        <v>772119</v>
      </c>
      <c r="D42" s="63">
        <v>1195421</v>
      </c>
      <c r="E42" s="63">
        <v>1796021</v>
      </c>
      <c r="F42" s="64">
        <v>1064115</v>
      </c>
    </row>
    <row r="43" spans="1:6" ht="15.75" thickBot="1" x14ac:dyDescent="0.3">
      <c r="A43" s="33"/>
      <c r="B43" s="33"/>
      <c r="C43" s="33"/>
      <c r="D43" s="33"/>
      <c r="E43" s="33"/>
      <c r="F43" s="33"/>
    </row>
    <row r="44" spans="1:6" ht="19.5" x14ac:dyDescent="0.25">
      <c r="A44" s="28" t="s">
        <v>79</v>
      </c>
      <c r="B44" s="23" t="s">
        <v>12</v>
      </c>
      <c r="C44" s="23" t="s">
        <v>13</v>
      </c>
      <c r="D44" s="23" t="s">
        <v>14</v>
      </c>
      <c r="E44" s="23" t="s">
        <v>15</v>
      </c>
      <c r="F44" s="24" t="s">
        <v>16</v>
      </c>
    </row>
    <row r="45" spans="1:6" ht="19.5" x14ac:dyDescent="0.5">
      <c r="A45" s="29" t="s">
        <v>50</v>
      </c>
      <c r="B45" s="25">
        <v>19087972</v>
      </c>
      <c r="C45" s="25">
        <v>21893927</v>
      </c>
      <c r="D45" s="25">
        <v>25819073</v>
      </c>
      <c r="E45" s="25">
        <v>25881339</v>
      </c>
      <c r="F45" s="30">
        <v>31150280</v>
      </c>
    </row>
    <row r="46" spans="1:6" ht="19.5" x14ac:dyDescent="0.5">
      <c r="A46" s="29" t="s">
        <v>51</v>
      </c>
      <c r="B46" s="25">
        <v>9749700</v>
      </c>
      <c r="C46" s="25">
        <v>7100570</v>
      </c>
      <c r="D46" s="25">
        <v>7008586</v>
      </c>
      <c r="E46" s="25">
        <v>8759743</v>
      </c>
      <c r="F46" s="30">
        <v>11044534</v>
      </c>
    </row>
    <row r="47" spans="1:6" ht="19.5" x14ac:dyDescent="0.5">
      <c r="A47" s="29" t="s">
        <v>86</v>
      </c>
      <c r="B47" s="25">
        <v>2846500</v>
      </c>
      <c r="C47" s="25">
        <v>2201483</v>
      </c>
      <c r="D47" s="25">
        <v>1582339</v>
      </c>
      <c r="E47" s="25">
        <v>2196714</v>
      </c>
      <c r="F47" s="30">
        <v>3516919</v>
      </c>
    </row>
    <row r="48" spans="1:6" ht="19.5" x14ac:dyDescent="0.5">
      <c r="A48" s="29" t="s">
        <v>49</v>
      </c>
      <c r="B48" s="25">
        <v>4708358</v>
      </c>
      <c r="C48" s="25">
        <v>3619363</v>
      </c>
      <c r="D48" s="25">
        <v>3104151</v>
      </c>
      <c r="E48" s="25">
        <v>3254265</v>
      </c>
      <c r="F48" s="30">
        <v>8518054</v>
      </c>
    </row>
    <row r="49" spans="1:6" ht="19.5" x14ac:dyDescent="0.5">
      <c r="A49" s="29" t="s">
        <v>87</v>
      </c>
      <c r="B49" s="25">
        <v>1999553</v>
      </c>
      <c r="C49" s="25">
        <v>2150000</v>
      </c>
      <c r="D49" s="25" t="s">
        <v>47</v>
      </c>
      <c r="E49" s="25" t="s">
        <v>47</v>
      </c>
      <c r="F49" s="30" t="s">
        <v>47</v>
      </c>
    </row>
    <row r="50" spans="1:6" ht="19.5" x14ac:dyDescent="0.5">
      <c r="A50" s="29" t="s">
        <v>89</v>
      </c>
      <c r="B50" s="25">
        <v>893452</v>
      </c>
      <c r="C50" s="25">
        <v>1000000</v>
      </c>
      <c r="D50" s="25">
        <v>1091941</v>
      </c>
      <c r="E50" s="25">
        <v>1125612</v>
      </c>
      <c r="F50" s="30">
        <v>0</v>
      </c>
    </row>
    <row r="51" spans="1:6" ht="19.5" x14ac:dyDescent="0.5">
      <c r="A51" s="29" t="s">
        <v>90</v>
      </c>
      <c r="B51" s="25">
        <v>19087635</v>
      </c>
      <c r="C51" s="25" t="s">
        <v>47</v>
      </c>
      <c r="D51" s="25" t="s">
        <v>47</v>
      </c>
      <c r="E51" s="25" t="s">
        <v>47</v>
      </c>
      <c r="F51" s="30">
        <v>0</v>
      </c>
    </row>
    <row r="52" spans="1:6" ht="19.5" x14ac:dyDescent="0.5">
      <c r="A52" s="29" t="s">
        <v>82</v>
      </c>
      <c r="B52" s="25" t="s">
        <v>47</v>
      </c>
      <c r="C52" s="25" t="s">
        <v>47</v>
      </c>
      <c r="D52" s="25">
        <v>2360063</v>
      </c>
      <c r="E52" s="25">
        <v>0</v>
      </c>
      <c r="F52" s="30">
        <v>0</v>
      </c>
    </row>
    <row r="53" spans="1:6" ht="20.25" thickBot="1" x14ac:dyDescent="0.55000000000000004">
      <c r="A53" s="65" t="s">
        <v>72</v>
      </c>
      <c r="B53" s="66">
        <v>19088280</v>
      </c>
      <c r="C53" s="66" t="s">
        <v>47</v>
      </c>
      <c r="D53" s="66" t="s">
        <v>47</v>
      </c>
      <c r="E53" s="66" t="s">
        <v>47</v>
      </c>
      <c r="F53" s="67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13" workbookViewId="0">
      <selection activeCell="J37" sqref="J37"/>
    </sheetView>
  </sheetViews>
  <sheetFormatPr defaultRowHeight="15" x14ac:dyDescent="0.25"/>
  <cols>
    <col min="1" max="1" width="37.7109375" style="1" customWidth="1"/>
    <col min="2" max="2" width="10.5703125" style="1" customWidth="1"/>
    <col min="3" max="6" width="10.140625" style="1" bestFit="1" customWidth="1"/>
    <col min="7" max="16384" width="9.140625" style="1"/>
  </cols>
  <sheetData>
    <row r="1" spans="1:16" ht="21" x14ac:dyDescent="0.25">
      <c r="A1" s="9" t="s">
        <v>17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369665</v>
      </c>
      <c r="C2" s="3">
        <v>671431</v>
      </c>
      <c r="D2" s="3">
        <v>796594</v>
      </c>
      <c r="E2" s="3">
        <v>737163</v>
      </c>
      <c r="F2" s="4">
        <v>1017702</v>
      </c>
    </row>
    <row r="3" spans="1:16" ht="19.5" x14ac:dyDescent="0.25">
      <c r="A3" s="10" t="s">
        <v>1</v>
      </c>
      <c r="B3" s="3">
        <v>-234778</v>
      </c>
      <c r="C3" s="3">
        <v>-541862</v>
      </c>
      <c r="D3" s="3">
        <v>-670052</v>
      </c>
      <c r="E3" s="3">
        <v>-607814</v>
      </c>
      <c r="F3" s="4">
        <v>-793505</v>
      </c>
    </row>
    <row r="4" spans="1:16" ht="19.5" x14ac:dyDescent="0.25">
      <c r="A4" s="10" t="s">
        <v>2</v>
      </c>
      <c r="B4" s="3">
        <v>134887</v>
      </c>
      <c r="C4" s="3">
        <v>129569</v>
      </c>
      <c r="D4" s="3">
        <v>126542</v>
      </c>
      <c r="E4" s="3">
        <v>129349</v>
      </c>
      <c r="F4" s="4">
        <v>224197</v>
      </c>
    </row>
    <row r="5" spans="1:16" ht="19.5" x14ac:dyDescent="0.25">
      <c r="A5" s="10" t="s">
        <v>3</v>
      </c>
      <c r="B5" s="3">
        <v>-16676</v>
      </c>
      <c r="C5" s="3">
        <v>-25477</v>
      </c>
      <c r="D5" s="3">
        <v>-23840</v>
      </c>
      <c r="E5" s="3">
        <v>-24130</v>
      </c>
      <c r="F5" s="4">
        <v>-26884</v>
      </c>
    </row>
    <row r="6" spans="1:16" ht="19.5" x14ac:dyDescent="0.25">
      <c r="A6" s="10" t="s">
        <v>4</v>
      </c>
      <c r="B6" s="3">
        <v>1840</v>
      </c>
      <c r="C6" s="3">
        <v>1131</v>
      </c>
      <c r="D6" s="3">
        <v>1790</v>
      </c>
      <c r="E6" s="3">
        <v>2905</v>
      </c>
      <c r="F6" s="4">
        <v>6157</v>
      </c>
    </row>
    <row r="7" spans="1:16" ht="19.5" x14ac:dyDescent="0.25">
      <c r="A7" s="10" t="s">
        <v>5</v>
      </c>
      <c r="B7" s="3">
        <v>120051</v>
      </c>
      <c r="C7" s="3">
        <v>105223</v>
      </c>
      <c r="D7" s="3">
        <v>104492</v>
      </c>
      <c r="E7" s="3">
        <v>108124</v>
      </c>
      <c r="F7" s="4">
        <v>203470</v>
      </c>
    </row>
    <row r="8" spans="1:16" ht="19.5" x14ac:dyDescent="0.25">
      <c r="A8" s="10" t="s">
        <v>6</v>
      </c>
      <c r="B8" s="3">
        <v>-18741</v>
      </c>
      <c r="C8" s="3">
        <v>-22327</v>
      </c>
      <c r="D8" s="3">
        <v>-19728</v>
      </c>
      <c r="E8" s="3">
        <v>-6544</v>
      </c>
      <c r="F8" s="4">
        <v>-14270</v>
      </c>
    </row>
    <row r="9" spans="1:16" ht="19.5" x14ac:dyDescent="0.25">
      <c r="A9" s="10" t="s">
        <v>7</v>
      </c>
      <c r="B9" s="3">
        <v>20600</v>
      </c>
      <c r="C9" s="3">
        <v>5675</v>
      </c>
      <c r="D9" s="3">
        <v>20025</v>
      </c>
      <c r="E9" s="3">
        <v>49630</v>
      </c>
      <c r="F9" s="4">
        <v>24782</v>
      </c>
    </row>
    <row r="10" spans="1:16" ht="19.5" x14ac:dyDescent="0.25">
      <c r="A10" s="10" t="s">
        <v>22</v>
      </c>
      <c r="B10" s="3">
        <v>121910</v>
      </c>
      <c r="C10" s="3">
        <v>88571</v>
      </c>
      <c r="D10" s="3">
        <v>104789</v>
      </c>
      <c r="E10" s="3">
        <v>151210</v>
      </c>
      <c r="F10" s="4">
        <v>213982</v>
      </c>
    </row>
    <row r="11" spans="1:16" ht="19.5" x14ac:dyDescent="0.25">
      <c r="A11" s="10" t="s">
        <v>8</v>
      </c>
      <c r="B11" s="3">
        <v>-24784</v>
      </c>
      <c r="C11" s="3">
        <v>-20528</v>
      </c>
      <c r="D11" s="3">
        <v>-20723</v>
      </c>
      <c r="E11" s="3">
        <v>-23476</v>
      </c>
      <c r="F11" s="4">
        <v>-8987</v>
      </c>
    </row>
    <row r="12" spans="1:16" ht="19.5" x14ac:dyDescent="0.25">
      <c r="A12" s="10" t="s">
        <v>9</v>
      </c>
      <c r="B12" s="3">
        <v>97126</v>
      </c>
      <c r="C12" s="3">
        <v>68043</v>
      </c>
      <c r="D12" s="3">
        <v>84066</v>
      </c>
      <c r="E12" s="3">
        <v>127734</v>
      </c>
      <c r="F12" s="4">
        <v>204995</v>
      </c>
    </row>
    <row r="13" spans="1:16" ht="19.5" x14ac:dyDescent="0.25">
      <c r="A13" s="10" t="s">
        <v>10</v>
      </c>
      <c r="B13" s="3">
        <v>4047</v>
      </c>
      <c r="C13" s="3">
        <v>284</v>
      </c>
      <c r="D13" s="3">
        <v>350</v>
      </c>
      <c r="E13" s="3">
        <v>532</v>
      </c>
      <c r="F13" s="4">
        <v>854</v>
      </c>
    </row>
    <row r="14" spans="1:16" ht="20.25" thickBot="1" x14ac:dyDescent="0.3">
      <c r="A14" s="11" t="s">
        <v>11</v>
      </c>
      <c r="B14" s="5">
        <v>24000</v>
      </c>
      <c r="C14" s="5">
        <v>240000</v>
      </c>
      <c r="D14" s="5">
        <v>240000</v>
      </c>
      <c r="E14" s="5">
        <v>240000</v>
      </c>
      <c r="F14" s="6">
        <v>240000</v>
      </c>
    </row>
    <row r="16" spans="1:16" ht="19.5" x14ac:dyDescent="0.25">
      <c r="A16" s="14" t="s">
        <v>23</v>
      </c>
      <c r="B16" s="15">
        <f>B4/B2</f>
        <v>0.36488983268635117</v>
      </c>
      <c r="C16" s="15">
        <f t="shared" ref="C16:F16" si="0">C4/C2</f>
        <v>0.19297440839043772</v>
      </c>
      <c r="D16" s="15">
        <f t="shared" si="0"/>
        <v>0.15885382013924282</v>
      </c>
      <c r="E16" s="15">
        <f t="shared" si="0"/>
        <v>0.17546865482939322</v>
      </c>
      <c r="F16" s="16">
        <f t="shared" si="0"/>
        <v>0.22029729724418345</v>
      </c>
      <c r="P16" s="1" t="s">
        <v>26</v>
      </c>
    </row>
    <row r="17" spans="1:6" ht="19.5" x14ac:dyDescent="0.25">
      <c r="A17" s="14" t="s">
        <v>24</v>
      </c>
      <c r="B17" s="15">
        <f>B7/B2</f>
        <v>0.32475619817943274</v>
      </c>
      <c r="C17" s="15">
        <f t="shared" ref="C17:F17" si="1">C7/C2</f>
        <v>0.15671453954315484</v>
      </c>
      <c r="D17" s="15">
        <f t="shared" si="1"/>
        <v>0.13117347105300819</v>
      </c>
      <c r="E17" s="15">
        <f t="shared" si="1"/>
        <v>0.14667583695871877</v>
      </c>
      <c r="F17" s="15">
        <f t="shared" si="1"/>
        <v>0.19993082454392347</v>
      </c>
    </row>
    <row r="18" spans="1:6" ht="19.5" x14ac:dyDescent="0.25">
      <c r="A18" s="14" t="s">
        <v>25</v>
      </c>
      <c r="B18" s="15">
        <f>B12/B2</f>
        <v>0.26274058945261253</v>
      </c>
      <c r="C18" s="15">
        <f t="shared" ref="C18:F18" si="2">C12/C2</f>
        <v>0.10134027174795325</v>
      </c>
      <c r="D18" s="15">
        <f t="shared" si="2"/>
        <v>0.10553180164550574</v>
      </c>
      <c r="E18" s="15">
        <f t="shared" si="2"/>
        <v>0.17327782322227242</v>
      </c>
      <c r="F18" s="16">
        <f t="shared" si="2"/>
        <v>0.20142929855694497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91</v>
      </c>
      <c r="B21" s="25" t="s">
        <v>47</v>
      </c>
      <c r="C21" s="25" t="s">
        <v>47</v>
      </c>
      <c r="D21" s="25" t="s">
        <v>47</v>
      </c>
      <c r="E21" s="25">
        <v>22586</v>
      </c>
      <c r="F21" s="30">
        <v>30298</v>
      </c>
    </row>
    <row r="22" spans="1:6" ht="19.5" x14ac:dyDescent="0.5">
      <c r="A22" s="29" t="s">
        <v>92</v>
      </c>
      <c r="B22" s="25">
        <v>15032</v>
      </c>
      <c r="C22" s="25">
        <v>27260</v>
      </c>
      <c r="D22" s="25">
        <v>21719</v>
      </c>
      <c r="E22" s="25" t="s">
        <v>47</v>
      </c>
      <c r="F22" s="30" t="s">
        <v>47</v>
      </c>
    </row>
    <row r="23" spans="1:6" ht="19.5" x14ac:dyDescent="0.5">
      <c r="A23" s="29" t="s">
        <v>51</v>
      </c>
      <c r="B23" s="25">
        <v>9579</v>
      </c>
      <c r="C23" s="25">
        <v>5813</v>
      </c>
      <c r="D23" s="25">
        <v>11527</v>
      </c>
      <c r="E23" s="25">
        <v>15143</v>
      </c>
      <c r="F23" s="30">
        <v>13094</v>
      </c>
    </row>
    <row r="24" spans="1:6" ht="19.5" x14ac:dyDescent="0.5">
      <c r="A24" s="29" t="s">
        <v>93</v>
      </c>
      <c r="B24" s="25">
        <v>549</v>
      </c>
      <c r="C24" s="25">
        <v>0</v>
      </c>
      <c r="D24" s="25">
        <v>7639</v>
      </c>
      <c r="E24" s="25" t="s">
        <v>47</v>
      </c>
      <c r="F24" s="30" t="s">
        <v>47</v>
      </c>
    </row>
    <row r="25" spans="1:6" ht="19.5" x14ac:dyDescent="0.5">
      <c r="A25" s="29" t="s">
        <v>49</v>
      </c>
      <c r="B25" s="25">
        <v>1</v>
      </c>
      <c r="C25" s="25">
        <v>6581</v>
      </c>
      <c r="D25" s="25">
        <v>38</v>
      </c>
      <c r="E25" s="25">
        <v>5561</v>
      </c>
      <c r="F25" s="30">
        <v>4681</v>
      </c>
    </row>
    <row r="26" spans="1:6" ht="19.5" x14ac:dyDescent="0.5">
      <c r="A26" s="29" t="s">
        <v>94</v>
      </c>
      <c r="B26" s="25" t="s">
        <v>47</v>
      </c>
      <c r="C26" s="25">
        <v>22323</v>
      </c>
      <c r="D26" s="25">
        <v>20727</v>
      </c>
      <c r="E26" s="25" t="s">
        <v>47</v>
      </c>
      <c r="F26" s="30" t="s">
        <v>47</v>
      </c>
    </row>
    <row r="27" spans="1:6" ht="19.5" x14ac:dyDescent="0.5">
      <c r="A27" s="29" t="s">
        <v>70</v>
      </c>
      <c r="B27" s="25">
        <v>3570</v>
      </c>
      <c r="C27" s="25">
        <v>3366</v>
      </c>
      <c r="D27" s="25">
        <v>2726</v>
      </c>
      <c r="E27" s="25">
        <v>3012</v>
      </c>
      <c r="F27" s="30">
        <v>3821</v>
      </c>
    </row>
    <row r="28" spans="1:6" ht="20.25" thickBot="1" x14ac:dyDescent="0.55000000000000004">
      <c r="A28" s="62" t="s">
        <v>67</v>
      </c>
      <c r="B28" s="63">
        <v>28731</v>
      </c>
      <c r="C28" s="63">
        <v>65343</v>
      </c>
      <c r="D28" s="63">
        <v>64376</v>
      </c>
      <c r="E28" s="63">
        <v>46302</v>
      </c>
      <c r="F28" s="64">
        <v>51894</v>
      </c>
    </row>
    <row r="29" spans="1:6" ht="15.75" thickBot="1" x14ac:dyDescent="0.3">
      <c r="A29" s="33"/>
      <c r="B29" s="33"/>
      <c r="C29" s="33"/>
      <c r="D29" s="33"/>
      <c r="E29" s="33"/>
      <c r="F29" s="33"/>
    </row>
    <row r="30" spans="1:6" ht="19.5" x14ac:dyDescent="0.25">
      <c r="A30" s="28" t="s">
        <v>48</v>
      </c>
      <c r="B30" s="23" t="s">
        <v>12</v>
      </c>
      <c r="C30" s="23" t="s">
        <v>13</v>
      </c>
      <c r="D30" s="23" t="s">
        <v>14</v>
      </c>
      <c r="E30" s="23" t="s">
        <v>15</v>
      </c>
      <c r="F30" s="24" t="s">
        <v>16</v>
      </c>
    </row>
    <row r="31" spans="1:6" ht="19.5" x14ac:dyDescent="0.5">
      <c r="A31" s="29" t="s">
        <v>91</v>
      </c>
      <c r="B31" s="25" t="s">
        <v>47</v>
      </c>
      <c r="C31" s="25" t="s">
        <v>47</v>
      </c>
      <c r="D31" s="25" t="s">
        <v>47</v>
      </c>
      <c r="E31" s="25">
        <v>628843</v>
      </c>
      <c r="F31" s="30">
        <v>884275</v>
      </c>
    </row>
    <row r="32" spans="1:6" ht="19.5" x14ac:dyDescent="0.5">
      <c r="A32" s="29" t="s">
        <v>92</v>
      </c>
      <c r="B32" s="25">
        <v>294247</v>
      </c>
      <c r="C32" s="25">
        <v>568649</v>
      </c>
      <c r="D32" s="25">
        <v>507533</v>
      </c>
      <c r="E32" s="25" t="s">
        <v>47</v>
      </c>
      <c r="F32" s="30" t="s">
        <v>47</v>
      </c>
    </row>
    <row r="33" spans="1:6" ht="19.5" x14ac:dyDescent="0.5">
      <c r="A33" s="29" t="s">
        <v>51</v>
      </c>
      <c r="B33" s="25">
        <v>61340</v>
      </c>
      <c r="C33" s="25">
        <v>25462</v>
      </c>
      <c r="D33" s="25">
        <v>53298</v>
      </c>
      <c r="E33" s="25">
        <v>88617</v>
      </c>
      <c r="F33" s="30">
        <v>112693</v>
      </c>
    </row>
    <row r="34" spans="1:6" ht="19.5" x14ac:dyDescent="0.5">
      <c r="A34" s="29" t="s">
        <v>93</v>
      </c>
      <c r="B34" s="25">
        <v>11153</v>
      </c>
      <c r="C34" s="25">
        <v>0</v>
      </c>
      <c r="D34" s="25">
        <v>177881</v>
      </c>
      <c r="E34" s="25" t="s">
        <v>47</v>
      </c>
      <c r="F34" s="30" t="s">
        <v>47</v>
      </c>
    </row>
    <row r="35" spans="1:6" ht="19.5" x14ac:dyDescent="0.5">
      <c r="A35" s="29" t="s">
        <v>49</v>
      </c>
      <c r="B35" s="25">
        <v>15</v>
      </c>
      <c r="C35" s="25">
        <v>28231</v>
      </c>
      <c r="D35" s="25">
        <v>190</v>
      </c>
      <c r="E35" s="25">
        <v>17050</v>
      </c>
      <c r="F35" s="30">
        <v>16073</v>
      </c>
    </row>
    <row r="36" spans="1:6" ht="19.5" x14ac:dyDescent="0.5">
      <c r="A36" s="29" t="s">
        <v>94</v>
      </c>
      <c r="B36" s="25" t="s">
        <v>47</v>
      </c>
      <c r="C36" s="25">
        <v>44646</v>
      </c>
      <c r="D36" s="25">
        <v>55566</v>
      </c>
      <c r="E36" s="25" t="s">
        <v>47</v>
      </c>
      <c r="F36" s="30" t="s">
        <v>47</v>
      </c>
    </row>
    <row r="37" spans="1:6" ht="19.5" x14ac:dyDescent="0.5">
      <c r="A37" s="29" t="s">
        <v>70</v>
      </c>
      <c r="B37" s="25">
        <v>2910</v>
      </c>
      <c r="C37" s="25">
        <v>4443</v>
      </c>
      <c r="D37" s="25">
        <v>2126</v>
      </c>
      <c r="E37" s="25">
        <v>2653</v>
      </c>
      <c r="F37" s="30">
        <v>4661</v>
      </c>
    </row>
    <row r="38" spans="1:6" ht="20.25" thickBot="1" x14ac:dyDescent="0.55000000000000004">
      <c r="A38" s="62" t="s">
        <v>67</v>
      </c>
      <c r="B38" s="63">
        <v>369665</v>
      </c>
      <c r="C38" s="63">
        <v>671431</v>
      </c>
      <c r="D38" s="63">
        <v>796594</v>
      </c>
      <c r="E38" s="63">
        <v>737163</v>
      </c>
      <c r="F38" s="64">
        <v>1017702</v>
      </c>
    </row>
    <row r="39" spans="1:6" ht="15.75" thickBot="1" x14ac:dyDescent="0.3">
      <c r="A39" s="33"/>
      <c r="B39" s="33"/>
      <c r="C39" s="33"/>
      <c r="D39" s="33"/>
      <c r="E39" s="33"/>
      <c r="F39" s="33"/>
    </row>
    <row r="40" spans="1:6" ht="19.5" x14ac:dyDescent="0.25">
      <c r="A40" s="28" t="s">
        <v>79</v>
      </c>
      <c r="B40" s="23" t="s">
        <v>12</v>
      </c>
      <c r="C40" s="23" t="s">
        <v>13</v>
      </c>
      <c r="D40" s="23" t="s">
        <v>14</v>
      </c>
      <c r="E40" s="23" t="s">
        <v>15</v>
      </c>
      <c r="F40" s="24" t="s">
        <v>16</v>
      </c>
    </row>
    <row r="41" spans="1:6" ht="19.5" x14ac:dyDescent="0.5">
      <c r="A41" s="29" t="s">
        <v>91</v>
      </c>
      <c r="B41" s="25" t="s">
        <v>47</v>
      </c>
      <c r="C41" s="25" t="s">
        <v>47</v>
      </c>
      <c r="D41" s="25" t="s">
        <v>47</v>
      </c>
      <c r="E41" s="25">
        <v>27842159</v>
      </c>
      <c r="F41" s="30">
        <v>29185920</v>
      </c>
    </row>
    <row r="42" spans="1:6" ht="19.5" x14ac:dyDescent="0.5">
      <c r="A42" s="29" t="s">
        <v>92</v>
      </c>
      <c r="B42" s="25">
        <v>19574707</v>
      </c>
      <c r="C42" s="25">
        <v>20860198</v>
      </c>
      <c r="D42" s="25">
        <v>23368157</v>
      </c>
      <c r="E42" s="25" t="s">
        <v>47</v>
      </c>
      <c r="F42" s="30" t="s">
        <v>47</v>
      </c>
    </row>
    <row r="43" spans="1:6" ht="19.5" x14ac:dyDescent="0.5">
      <c r="A43" s="29" t="s">
        <v>51</v>
      </c>
      <c r="B43" s="25">
        <v>6403591</v>
      </c>
      <c r="C43" s="25">
        <v>4380182</v>
      </c>
      <c r="D43" s="25">
        <v>4623753</v>
      </c>
      <c r="E43" s="25">
        <v>5852011</v>
      </c>
      <c r="F43" s="30">
        <v>8606461</v>
      </c>
    </row>
    <row r="44" spans="1:6" ht="19.5" x14ac:dyDescent="0.5">
      <c r="A44" s="29" t="s">
        <v>93</v>
      </c>
      <c r="B44" s="25">
        <v>20315118</v>
      </c>
      <c r="C44" s="25" t="s">
        <v>47</v>
      </c>
      <c r="D44" s="25">
        <v>23285901</v>
      </c>
      <c r="E44" s="25" t="s">
        <v>47</v>
      </c>
      <c r="F44" s="30" t="s">
        <v>47</v>
      </c>
    </row>
    <row r="45" spans="1:6" ht="19.5" x14ac:dyDescent="0.5">
      <c r="A45" s="29" t="s">
        <v>49</v>
      </c>
      <c r="B45" s="25">
        <v>15000000</v>
      </c>
      <c r="C45" s="25">
        <v>4289774</v>
      </c>
      <c r="D45" s="25">
        <v>5000000</v>
      </c>
      <c r="E45" s="25">
        <v>3065995</v>
      </c>
      <c r="F45" s="30">
        <v>3433668</v>
      </c>
    </row>
    <row r="46" spans="1:6" ht="19.5" x14ac:dyDescent="0.5">
      <c r="A46" s="29" t="s">
        <v>94</v>
      </c>
      <c r="B46" s="25" t="s">
        <v>47</v>
      </c>
      <c r="C46" s="25">
        <v>2000000</v>
      </c>
      <c r="D46" s="25">
        <v>2680851</v>
      </c>
      <c r="E46" s="25" t="s">
        <v>47</v>
      </c>
      <c r="F46" s="30" t="s">
        <v>47</v>
      </c>
    </row>
    <row r="47" spans="1:6" ht="20.25" thickBot="1" x14ac:dyDescent="0.55000000000000004">
      <c r="A47" s="65" t="s">
        <v>70</v>
      </c>
      <c r="B47" s="66">
        <v>815126</v>
      </c>
      <c r="C47" s="66">
        <v>1319964</v>
      </c>
      <c r="D47" s="66">
        <v>779897</v>
      </c>
      <c r="E47" s="66">
        <v>880810</v>
      </c>
      <c r="F47" s="67">
        <v>1219838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rightToLeft="1" topLeftCell="A44" workbookViewId="0">
      <selection activeCell="F22" sqref="F22"/>
    </sheetView>
  </sheetViews>
  <sheetFormatPr defaultRowHeight="15" x14ac:dyDescent="0.25"/>
  <cols>
    <col min="1" max="1" width="30.140625" style="1" bestFit="1" customWidth="1"/>
    <col min="2" max="6" width="10.140625" style="1" bestFit="1" customWidth="1"/>
    <col min="7" max="16384" width="9.140625" style="1"/>
  </cols>
  <sheetData>
    <row r="1" spans="1:16" ht="21" x14ac:dyDescent="0.25">
      <c r="A1" s="9" t="s">
        <v>21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458749</v>
      </c>
      <c r="C2" s="3">
        <v>860971</v>
      </c>
      <c r="D2" s="3">
        <v>1216282</v>
      </c>
      <c r="E2" s="3">
        <v>1778194</v>
      </c>
      <c r="F2" s="4">
        <v>2295864</v>
      </c>
    </row>
    <row r="3" spans="1:16" ht="19.5" x14ac:dyDescent="0.25">
      <c r="A3" s="10" t="s">
        <v>1</v>
      </c>
      <c r="B3" s="3">
        <v>-379539</v>
      </c>
      <c r="C3" s="3">
        <v>-797506</v>
      </c>
      <c r="D3" s="3">
        <v>-1102125</v>
      </c>
      <c r="E3" s="3">
        <v>-1497028</v>
      </c>
      <c r="F3" s="4">
        <v>-1968806</v>
      </c>
    </row>
    <row r="4" spans="1:16" ht="19.5" x14ac:dyDescent="0.25">
      <c r="A4" s="10" t="s">
        <v>2</v>
      </c>
      <c r="B4" s="3">
        <v>79210</v>
      </c>
      <c r="C4" s="3">
        <v>63465</v>
      </c>
      <c r="D4" s="3">
        <v>114157</v>
      </c>
      <c r="E4" s="3">
        <v>281166</v>
      </c>
      <c r="F4" s="4">
        <v>327058</v>
      </c>
    </row>
    <row r="5" spans="1:16" ht="19.5" x14ac:dyDescent="0.25">
      <c r="A5" s="10" t="s">
        <v>3</v>
      </c>
      <c r="B5" s="3">
        <v>-15427</v>
      </c>
      <c r="C5" s="3">
        <v>-20651</v>
      </c>
      <c r="D5" s="3">
        <v>-33423</v>
      </c>
      <c r="E5" s="3">
        <v>-36015</v>
      </c>
      <c r="F5" s="4">
        <v>-43468</v>
      </c>
    </row>
    <row r="6" spans="1:16" ht="19.5" x14ac:dyDescent="0.25">
      <c r="A6" s="10" t="s">
        <v>4</v>
      </c>
      <c r="B6" s="3">
        <v>2061</v>
      </c>
      <c r="C6" s="3">
        <v>4107</v>
      </c>
      <c r="D6" s="3">
        <v>2088</v>
      </c>
      <c r="E6" s="3">
        <v>1415</v>
      </c>
      <c r="F6" s="4">
        <v>6728</v>
      </c>
    </row>
    <row r="7" spans="1:16" ht="19.5" x14ac:dyDescent="0.25">
      <c r="A7" s="10" t="s">
        <v>5</v>
      </c>
      <c r="B7" s="3">
        <v>65844</v>
      </c>
      <c r="C7" s="3">
        <v>46921</v>
      </c>
      <c r="D7" s="3">
        <v>82822</v>
      </c>
      <c r="E7" s="3">
        <v>246566</v>
      </c>
      <c r="F7" s="4">
        <v>290318</v>
      </c>
    </row>
    <row r="8" spans="1:16" ht="19.5" x14ac:dyDescent="0.25">
      <c r="A8" s="10" t="s">
        <v>6</v>
      </c>
      <c r="B8" s="3">
        <v>-16070</v>
      </c>
      <c r="C8" s="3">
        <v>-20359</v>
      </c>
      <c r="D8" s="3">
        <v>-21250</v>
      </c>
      <c r="E8" s="3">
        <v>-23625</v>
      </c>
      <c r="F8" s="4">
        <v>-31175</v>
      </c>
    </row>
    <row r="9" spans="1:16" ht="19.5" x14ac:dyDescent="0.25">
      <c r="A9" s="10" t="s">
        <v>7</v>
      </c>
      <c r="B9" s="3">
        <v>14285</v>
      </c>
      <c r="C9" s="3">
        <v>7154</v>
      </c>
      <c r="D9" s="3">
        <v>1088</v>
      </c>
      <c r="E9" s="3">
        <v>4314</v>
      </c>
      <c r="F9" s="4">
        <v>5983</v>
      </c>
    </row>
    <row r="10" spans="1:16" ht="19.5" x14ac:dyDescent="0.25">
      <c r="A10" s="10" t="s">
        <v>22</v>
      </c>
      <c r="B10" s="3">
        <v>64059</v>
      </c>
      <c r="C10" s="3">
        <v>33716</v>
      </c>
      <c r="D10" s="3">
        <v>62660</v>
      </c>
      <c r="E10" s="3">
        <v>227255</v>
      </c>
      <c r="F10" s="4">
        <v>265126</v>
      </c>
    </row>
    <row r="11" spans="1:16" ht="19.5" x14ac:dyDescent="0.25">
      <c r="A11" s="10" t="s">
        <v>8</v>
      </c>
      <c r="B11" s="3">
        <v>-9829</v>
      </c>
      <c r="C11" s="3">
        <v>-5581</v>
      </c>
      <c r="D11" s="3">
        <v>-13539</v>
      </c>
      <c r="E11" s="3">
        <v>-38942</v>
      </c>
      <c r="F11" s="4">
        <v>-9428</v>
      </c>
    </row>
    <row r="12" spans="1:16" ht="19.5" x14ac:dyDescent="0.25">
      <c r="A12" s="10" t="s">
        <v>9</v>
      </c>
      <c r="B12" s="3">
        <v>54230</v>
      </c>
      <c r="C12" s="3">
        <v>28135</v>
      </c>
      <c r="D12" s="3">
        <v>49121</v>
      </c>
      <c r="E12" s="3">
        <v>188313</v>
      </c>
      <c r="F12" s="4">
        <v>255698</v>
      </c>
    </row>
    <row r="13" spans="1:16" ht="19.5" x14ac:dyDescent="0.25">
      <c r="A13" s="10" t="s">
        <v>10</v>
      </c>
      <c r="B13" s="3">
        <v>822</v>
      </c>
      <c r="C13" s="3">
        <v>426</v>
      </c>
      <c r="D13" s="3">
        <v>244</v>
      </c>
      <c r="E13" s="3">
        <v>935</v>
      </c>
      <c r="F13" s="4">
        <v>1270</v>
      </c>
    </row>
    <row r="14" spans="1:16" ht="20.25" thickBot="1" x14ac:dyDescent="0.3">
      <c r="A14" s="11" t="s">
        <v>11</v>
      </c>
      <c r="B14" s="5">
        <v>66000</v>
      </c>
      <c r="C14" s="5">
        <v>66000</v>
      </c>
      <c r="D14" s="5">
        <v>201300</v>
      </c>
      <c r="E14" s="5">
        <v>201300</v>
      </c>
      <c r="F14" s="6">
        <v>201300</v>
      </c>
    </row>
    <row r="16" spans="1:16" ht="19.5" x14ac:dyDescent="0.25">
      <c r="A16" s="14" t="s">
        <v>23</v>
      </c>
      <c r="B16" s="15">
        <f>B4/B2</f>
        <v>0.17266522651820496</v>
      </c>
      <c r="C16" s="15">
        <f t="shared" ref="C16:F16" si="0">C4/C2</f>
        <v>7.3713284187272271E-2</v>
      </c>
      <c r="D16" s="15">
        <f t="shared" si="0"/>
        <v>9.3857345582685589E-2</v>
      </c>
      <c r="E16" s="15">
        <f t="shared" si="0"/>
        <v>0.1581188554229741</v>
      </c>
      <c r="F16" s="16">
        <f t="shared" si="0"/>
        <v>0.1424553022304457</v>
      </c>
      <c r="P16" s="1" t="s">
        <v>26</v>
      </c>
    </row>
    <row r="17" spans="1:6" ht="19.5" x14ac:dyDescent="0.25">
      <c r="A17" s="14" t="s">
        <v>24</v>
      </c>
      <c r="B17" s="15">
        <f>B7/B2</f>
        <v>0.14352946818412682</v>
      </c>
      <c r="C17" s="15">
        <f t="shared" ref="C17:F17" si="1">C7/C2</f>
        <v>5.4497770540471169E-2</v>
      </c>
      <c r="D17" s="15">
        <f t="shared" si="1"/>
        <v>6.809440573814296E-2</v>
      </c>
      <c r="E17" s="15">
        <f t="shared" si="1"/>
        <v>0.1386609110142088</v>
      </c>
      <c r="F17" s="15">
        <f t="shared" si="1"/>
        <v>0.12645261217563411</v>
      </c>
    </row>
    <row r="18" spans="1:6" ht="19.5" x14ac:dyDescent="0.25">
      <c r="A18" s="14" t="s">
        <v>25</v>
      </c>
      <c r="B18" s="15">
        <f>B12/B2</f>
        <v>0.11821279174450516</v>
      </c>
      <c r="C18" s="15">
        <f t="shared" ref="C18:F18" si="2">C12/C2</f>
        <v>3.2678220288488227E-2</v>
      </c>
      <c r="D18" s="15">
        <f t="shared" si="2"/>
        <v>4.0386193333453918E-2</v>
      </c>
      <c r="E18" s="15">
        <f t="shared" si="2"/>
        <v>0.10590126836554392</v>
      </c>
      <c r="F18" s="16">
        <f t="shared" si="2"/>
        <v>0.11137332176470384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95</v>
      </c>
      <c r="B21" s="25" t="s">
        <v>47</v>
      </c>
      <c r="C21" s="25" t="s">
        <v>47</v>
      </c>
      <c r="D21" s="25" t="s">
        <v>47</v>
      </c>
      <c r="E21" s="25">
        <v>51802</v>
      </c>
      <c r="F21" s="30">
        <v>63104</v>
      </c>
    </row>
    <row r="22" spans="1:6" ht="19.5" x14ac:dyDescent="0.5">
      <c r="A22" s="29" t="s">
        <v>96</v>
      </c>
      <c r="B22" s="25" t="s">
        <v>47</v>
      </c>
      <c r="C22" s="25" t="s">
        <v>47</v>
      </c>
      <c r="D22" s="25">
        <v>3263</v>
      </c>
      <c r="E22" s="25">
        <v>8973</v>
      </c>
      <c r="F22" s="30">
        <v>10430</v>
      </c>
    </row>
    <row r="23" spans="1:6" ht="19.5" x14ac:dyDescent="0.5">
      <c r="A23" s="29" t="s">
        <v>50</v>
      </c>
      <c r="B23" s="25">
        <v>22001</v>
      </c>
      <c r="C23" s="25">
        <v>34728</v>
      </c>
      <c r="D23" s="25">
        <v>37770</v>
      </c>
      <c r="E23" s="25" t="s">
        <v>47</v>
      </c>
      <c r="F23" s="30" t="s">
        <v>47</v>
      </c>
    </row>
    <row r="24" spans="1:6" ht="19.5" x14ac:dyDescent="0.5">
      <c r="A24" s="29" t="s">
        <v>97</v>
      </c>
      <c r="B24" s="25" t="s">
        <v>47</v>
      </c>
      <c r="C24" s="25" t="s">
        <v>47</v>
      </c>
      <c r="D24" s="25" t="s">
        <v>47</v>
      </c>
      <c r="E24" s="25">
        <v>15592</v>
      </c>
      <c r="F24" s="30">
        <v>20177</v>
      </c>
    </row>
    <row r="25" spans="1:6" ht="19.5" x14ac:dyDescent="0.5">
      <c r="A25" s="29" t="s">
        <v>98</v>
      </c>
      <c r="B25" s="25" t="s">
        <v>47</v>
      </c>
      <c r="C25" s="25" t="s">
        <v>47</v>
      </c>
      <c r="D25" s="25" t="s">
        <v>47</v>
      </c>
      <c r="E25" s="25">
        <v>51660</v>
      </c>
      <c r="F25" s="30">
        <v>62554</v>
      </c>
    </row>
    <row r="26" spans="1:6" ht="19.5" x14ac:dyDescent="0.5">
      <c r="A26" s="29" t="s">
        <v>49</v>
      </c>
      <c r="B26" s="25">
        <v>4911</v>
      </c>
      <c r="C26" s="25">
        <v>6738</v>
      </c>
      <c r="D26" s="25">
        <v>10298</v>
      </c>
      <c r="E26" s="25">
        <v>13435</v>
      </c>
      <c r="F26" s="30">
        <v>18567</v>
      </c>
    </row>
    <row r="27" spans="1:6" ht="19.5" x14ac:dyDescent="0.5">
      <c r="A27" s="29" t="s">
        <v>70</v>
      </c>
      <c r="B27" s="25">
        <v>17070</v>
      </c>
      <c r="C27" s="25">
        <v>11755</v>
      </c>
      <c r="D27" s="25">
        <v>15083</v>
      </c>
      <c r="E27" s="25">
        <v>35160</v>
      </c>
      <c r="F27" s="30">
        <v>56515</v>
      </c>
    </row>
    <row r="28" spans="1:6" ht="19.5" x14ac:dyDescent="0.5">
      <c r="A28" s="29" t="s">
        <v>99</v>
      </c>
      <c r="B28" s="25" t="s">
        <v>47</v>
      </c>
      <c r="C28" s="25" t="s">
        <v>47</v>
      </c>
      <c r="D28" s="25">
        <v>4101</v>
      </c>
      <c r="E28" s="25" t="s">
        <v>47</v>
      </c>
      <c r="F28" s="30" t="s">
        <v>47</v>
      </c>
    </row>
    <row r="29" spans="1:6" ht="19.5" x14ac:dyDescent="0.5">
      <c r="A29" s="29" t="s">
        <v>51</v>
      </c>
      <c r="B29" s="25">
        <v>7147</v>
      </c>
      <c r="C29" s="25">
        <v>11757</v>
      </c>
      <c r="D29" s="25">
        <v>12786</v>
      </c>
      <c r="E29" s="25" t="s">
        <v>47</v>
      </c>
      <c r="F29" s="30" t="s">
        <v>47</v>
      </c>
    </row>
    <row r="30" spans="1:6" ht="19.5" x14ac:dyDescent="0.5">
      <c r="A30" s="29" t="s">
        <v>100</v>
      </c>
      <c r="B30" s="25" t="s">
        <v>47</v>
      </c>
      <c r="C30" s="25">
        <v>0</v>
      </c>
      <c r="D30" s="25">
        <v>1500</v>
      </c>
      <c r="E30" s="25" t="s">
        <v>47</v>
      </c>
      <c r="F30" s="30" t="s">
        <v>47</v>
      </c>
    </row>
    <row r="31" spans="1:6" ht="19.5" x14ac:dyDescent="0.5">
      <c r="A31" s="29" t="s">
        <v>88</v>
      </c>
      <c r="B31" s="25" t="s">
        <v>47</v>
      </c>
      <c r="C31" s="25">
        <v>0</v>
      </c>
      <c r="D31" s="25">
        <v>263</v>
      </c>
      <c r="E31" s="25" t="s">
        <v>47</v>
      </c>
      <c r="F31" s="30" t="s">
        <v>47</v>
      </c>
    </row>
    <row r="32" spans="1:6" ht="20.25" thickBot="1" x14ac:dyDescent="0.55000000000000004">
      <c r="A32" s="62" t="s">
        <v>67</v>
      </c>
      <c r="B32" s="63">
        <v>51129</v>
      </c>
      <c r="C32" s="63">
        <v>64978</v>
      </c>
      <c r="D32" s="63">
        <v>85064</v>
      </c>
      <c r="E32" s="63">
        <v>177796</v>
      </c>
      <c r="F32" s="64">
        <v>231347</v>
      </c>
    </row>
    <row r="33" spans="1:6" ht="15.75" thickBot="1" x14ac:dyDescent="0.3">
      <c r="A33" s="33"/>
      <c r="B33" s="33"/>
      <c r="C33" s="33"/>
      <c r="D33" s="33"/>
      <c r="E33" s="33"/>
      <c r="F33" s="33"/>
    </row>
    <row r="34" spans="1:6" ht="19.5" x14ac:dyDescent="0.25">
      <c r="A34" s="28" t="s">
        <v>48</v>
      </c>
      <c r="B34" s="23" t="s">
        <v>12</v>
      </c>
      <c r="C34" s="23" t="s">
        <v>13</v>
      </c>
      <c r="D34" s="23" t="s">
        <v>14</v>
      </c>
      <c r="E34" s="23" t="s">
        <v>15</v>
      </c>
      <c r="F34" s="24" t="s">
        <v>16</v>
      </c>
    </row>
    <row r="35" spans="1:6" ht="19.5" x14ac:dyDescent="0.5">
      <c r="A35" s="29" t="s">
        <v>95</v>
      </c>
      <c r="B35" s="25" t="s">
        <v>47</v>
      </c>
      <c r="C35" s="25" t="s">
        <v>47</v>
      </c>
      <c r="D35" s="25" t="s">
        <v>47</v>
      </c>
      <c r="E35" s="25">
        <v>1308878</v>
      </c>
      <c r="F35" s="30">
        <v>1679469</v>
      </c>
    </row>
    <row r="36" spans="1:6" ht="19.5" x14ac:dyDescent="0.5">
      <c r="A36" s="29" t="s">
        <v>96</v>
      </c>
      <c r="B36" s="25" t="s">
        <v>47</v>
      </c>
      <c r="C36" s="25" t="s">
        <v>47</v>
      </c>
      <c r="D36" s="25">
        <v>74932</v>
      </c>
      <c r="E36" s="25">
        <v>227674</v>
      </c>
      <c r="F36" s="30">
        <v>252303</v>
      </c>
    </row>
    <row r="37" spans="1:6" ht="19.5" x14ac:dyDescent="0.5">
      <c r="A37" s="29" t="s">
        <v>50</v>
      </c>
      <c r="B37" s="25">
        <v>401867</v>
      </c>
      <c r="C37" s="25">
        <v>760348</v>
      </c>
      <c r="D37" s="25">
        <v>934345</v>
      </c>
      <c r="E37" s="25" t="s">
        <v>47</v>
      </c>
      <c r="F37" s="30" t="s">
        <v>47</v>
      </c>
    </row>
    <row r="38" spans="1:6" ht="19.5" x14ac:dyDescent="0.5">
      <c r="A38" s="29" t="s">
        <v>97</v>
      </c>
      <c r="B38" s="25" t="s">
        <v>47</v>
      </c>
      <c r="C38" s="25" t="s">
        <v>47</v>
      </c>
      <c r="D38" s="25" t="s">
        <v>47</v>
      </c>
      <c r="E38" s="25">
        <v>57463</v>
      </c>
      <c r="F38" s="30">
        <v>156454</v>
      </c>
    </row>
    <row r="39" spans="1:6" ht="19.5" x14ac:dyDescent="0.5">
      <c r="A39" s="29" t="s">
        <v>98</v>
      </c>
      <c r="B39" s="25" t="s">
        <v>47</v>
      </c>
      <c r="C39" s="25" t="s">
        <v>47</v>
      </c>
      <c r="D39" s="25" t="s">
        <v>47</v>
      </c>
      <c r="E39" s="25">
        <v>121918</v>
      </c>
      <c r="F39" s="30">
        <v>111345</v>
      </c>
    </row>
    <row r="40" spans="1:6" ht="19.5" x14ac:dyDescent="0.5">
      <c r="A40" s="29" t="s">
        <v>49</v>
      </c>
      <c r="B40" s="25">
        <v>20389</v>
      </c>
      <c r="C40" s="25">
        <v>31730</v>
      </c>
      <c r="D40" s="25">
        <v>38260</v>
      </c>
      <c r="E40" s="25">
        <v>41645</v>
      </c>
      <c r="F40" s="30">
        <v>51783</v>
      </c>
    </row>
    <row r="41" spans="1:6" ht="19.5" x14ac:dyDescent="0.5">
      <c r="A41" s="29" t="s">
        <v>70</v>
      </c>
      <c r="B41" s="25">
        <v>9732</v>
      </c>
      <c r="C41" s="25">
        <v>13643</v>
      </c>
      <c r="D41" s="25">
        <v>9985</v>
      </c>
      <c r="E41" s="25">
        <v>19178</v>
      </c>
      <c r="F41" s="30">
        <v>44510</v>
      </c>
    </row>
    <row r="42" spans="1:6" ht="19.5" x14ac:dyDescent="0.5">
      <c r="A42" s="29" t="s">
        <v>99</v>
      </c>
      <c r="B42" s="25" t="s">
        <v>47</v>
      </c>
      <c r="C42" s="25" t="s">
        <v>47</v>
      </c>
      <c r="D42" s="25">
        <v>71034</v>
      </c>
      <c r="E42" s="25" t="s">
        <v>47</v>
      </c>
      <c r="F42" s="30" t="s">
        <v>47</v>
      </c>
    </row>
    <row r="43" spans="1:6" ht="19.5" x14ac:dyDescent="0.5">
      <c r="A43" s="29" t="s">
        <v>51</v>
      </c>
      <c r="B43" s="25">
        <v>26761</v>
      </c>
      <c r="C43" s="25">
        <v>55250</v>
      </c>
      <c r="D43" s="25">
        <v>45876</v>
      </c>
      <c r="E43" s="25" t="s">
        <v>47</v>
      </c>
      <c r="F43" s="30" t="s">
        <v>47</v>
      </c>
    </row>
    <row r="44" spans="1:6" ht="19.5" x14ac:dyDescent="0.5">
      <c r="A44" s="29" t="s">
        <v>100</v>
      </c>
      <c r="B44" s="25" t="s">
        <v>47</v>
      </c>
      <c r="C44" s="25">
        <v>0</v>
      </c>
      <c r="D44" s="25">
        <v>35433</v>
      </c>
      <c r="E44" s="25" t="s">
        <v>47</v>
      </c>
      <c r="F44" s="30" t="s">
        <v>47</v>
      </c>
    </row>
    <row r="45" spans="1:6" ht="19.5" x14ac:dyDescent="0.5">
      <c r="A45" s="29" t="s">
        <v>88</v>
      </c>
      <c r="B45" s="25" t="s">
        <v>47</v>
      </c>
      <c r="C45" s="25">
        <v>0</v>
      </c>
      <c r="D45" s="25">
        <v>6417</v>
      </c>
      <c r="E45" s="25" t="s">
        <v>47</v>
      </c>
      <c r="F45" s="30" t="s">
        <v>47</v>
      </c>
    </row>
    <row r="46" spans="1:6" ht="20.25" thickBot="1" x14ac:dyDescent="0.55000000000000004">
      <c r="A46" s="62" t="s">
        <v>67</v>
      </c>
      <c r="B46" s="63">
        <v>458749</v>
      </c>
      <c r="C46" s="63">
        <v>860971</v>
      </c>
      <c r="D46" s="63">
        <v>1216282</v>
      </c>
      <c r="E46" s="63">
        <v>1778194</v>
      </c>
      <c r="F46" s="64">
        <v>2295864</v>
      </c>
    </row>
    <row r="47" spans="1:6" ht="15.75" thickBot="1" x14ac:dyDescent="0.3">
      <c r="A47" s="33"/>
      <c r="B47" s="33"/>
      <c r="C47" s="33"/>
      <c r="D47" s="33"/>
      <c r="E47" s="33"/>
      <c r="F47" s="33"/>
    </row>
    <row r="48" spans="1:6" ht="19.5" x14ac:dyDescent="0.25">
      <c r="A48" s="28" t="s">
        <v>79</v>
      </c>
      <c r="B48" s="23" t="s">
        <v>12</v>
      </c>
      <c r="C48" s="23" t="s">
        <v>13</v>
      </c>
      <c r="D48" s="23" t="s">
        <v>14</v>
      </c>
      <c r="E48" s="23" t="s">
        <v>15</v>
      </c>
      <c r="F48" s="24" t="s">
        <v>16</v>
      </c>
    </row>
    <row r="49" spans="1:6" ht="19.5" x14ac:dyDescent="0.5">
      <c r="A49" s="29" t="s">
        <v>95</v>
      </c>
      <c r="B49" s="25" t="s">
        <v>47</v>
      </c>
      <c r="C49" s="25" t="s">
        <v>47</v>
      </c>
      <c r="D49" s="25" t="s">
        <v>47</v>
      </c>
      <c r="E49" s="25">
        <v>25266940</v>
      </c>
      <c r="F49" s="30">
        <v>26614303</v>
      </c>
    </row>
    <row r="50" spans="1:6" ht="19.5" x14ac:dyDescent="0.5">
      <c r="A50" s="29" t="s">
        <v>96</v>
      </c>
      <c r="B50" s="25" t="s">
        <v>47</v>
      </c>
      <c r="C50" s="25" t="s">
        <v>47</v>
      </c>
      <c r="D50" s="25">
        <v>22964143</v>
      </c>
      <c r="E50" s="25">
        <v>25373231</v>
      </c>
      <c r="F50" s="30">
        <v>24190125</v>
      </c>
    </row>
    <row r="51" spans="1:6" ht="19.5" x14ac:dyDescent="0.5">
      <c r="A51" s="29" t="s">
        <v>50</v>
      </c>
      <c r="B51" s="25">
        <v>18265852</v>
      </c>
      <c r="C51" s="25">
        <v>21894379</v>
      </c>
      <c r="D51" s="25">
        <v>24737755</v>
      </c>
      <c r="E51" s="25" t="s">
        <v>47</v>
      </c>
      <c r="F51" s="30" t="s">
        <v>47</v>
      </c>
    </row>
    <row r="52" spans="1:6" ht="19.5" x14ac:dyDescent="0.5">
      <c r="A52" s="29" t="s">
        <v>97</v>
      </c>
      <c r="B52" s="25" t="s">
        <v>47</v>
      </c>
      <c r="C52" s="25" t="s">
        <v>47</v>
      </c>
      <c r="D52" s="25" t="s">
        <v>47</v>
      </c>
      <c r="E52" s="25">
        <v>3685416</v>
      </c>
      <c r="F52" s="30">
        <v>7754076</v>
      </c>
    </row>
    <row r="53" spans="1:6" ht="19.5" x14ac:dyDescent="0.5">
      <c r="A53" s="29" t="s">
        <v>98</v>
      </c>
      <c r="B53" s="25" t="s">
        <v>47</v>
      </c>
      <c r="C53" s="25" t="s">
        <v>47</v>
      </c>
      <c r="D53" s="25" t="s">
        <v>47</v>
      </c>
      <c r="E53" s="25">
        <v>2360008</v>
      </c>
      <c r="F53" s="30">
        <v>1779982</v>
      </c>
    </row>
    <row r="54" spans="1:6" ht="19.5" x14ac:dyDescent="0.5">
      <c r="A54" s="29" t="s">
        <v>49</v>
      </c>
      <c r="B54" s="25">
        <v>4151700</v>
      </c>
      <c r="C54" s="25">
        <v>4709113</v>
      </c>
      <c r="D54" s="25">
        <v>3715285</v>
      </c>
      <c r="E54" s="25">
        <v>3099739</v>
      </c>
      <c r="F54" s="30">
        <v>2788980</v>
      </c>
    </row>
    <row r="55" spans="1:6" ht="19.5" x14ac:dyDescent="0.5">
      <c r="A55" s="29" t="s">
        <v>70</v>
      </c>
      <c r="B55" s="25">
        <v>570123</v>
      </c>
      <c r="C55" s="25">
        <v>1160613</v>
      </c>
      <c r="D55" s="25">
        <v>662004</v>
      </c>
      <c r="E55" s="25">
        <v>545449</v>
      </c>
      <c r="F55" s="30">
        <v>787579</v>
      </c>
    </row>
    <row r="56" spans="1:6" ht="19.5" x14ac:dyDescent="0.5">
      <c r="A56" s="29" t="s">
        <v>99</v>
      </c>
      <c r="B56" s="25" t="s">
        <v>47</v>
      </c>
      <c r="C56" s="25" t="s">
        <v>47</v>
      </c>
      <c r="D56" s="25">
        <v>17321141</v>
      </c>
      <c r="E56" s="25" t="s">
        <v>47</v>
      </c>
      <c r="F56" s="30" t="s">
        <v>47</v>
      </c>
    </row>
    <row r="57" spans="1:6" ht="19.5" x14ac:dyDescent="0.5">
      <c r="A57" s="29" t="s">
        <v>51</v>
      </c>
      <c r="B57" s="25">
        <v>3744368</v>
      </c>
      <c r="C57" s="25">
        <v>4699328</v>
      </c>
      <c r="D57" s="25">
        <v>3587987</v>
      </c>
      <c r="E57" s="25" t="s">
        <v>47</v>
      </c>
      <c r="F57" s="30" t="s">
        <v>47</v>
      </c>
    </row>
    <row r="58" spans="1:6" ht="20.25" thickBot="1" x14ac:dyDescent="0.55000000000000004">
      <c r="A58" s="65" t="s">
        <v>100</v>
      </c>
      <c r="B58" s="66" t="s">
        <v>47</v>
      </c>
      <c r="C58" s="66" t="s">
        <v>47</v>
      </c>
      <c r="D58" s="66">
        <v>23622000</v>
      </c>
      <c r="E58" s="66" t="s">
        <v>47</v>
      </c>
      <c r="F58" s="67" t="s">
        <v>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rightToLeft="1" topLeftCell="A19" workbookViewId="0">
      <selection activeCell="F29" sqref="A29:F29"/>
    </sheetView>
  </sheetViews>
  <sheetFormatPr defaultRowHeight="15" x14ac:dyDescent="0.25"/>
  <cols>
    <col min="1" max="1" width="37.7109375" style="1" customWidth="1"/>
    <col min="2" max="6" width="10.140625" style="1" bestFit="1" customWidth="1"/>
    <col min="7" max="16384" width="9.140625" style="1"/>
  </cols>
  <sheetData>
    <row r="1" spans="1:16" ht="21" x14ac:dyDescent="0.25">
      <c r="A1" s="9" t="s">
        <v>18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2321201</v>
      </c>
      <c r="C2" s="3">
        <v>2338556</v>
      </c>
      <c r="D2" s="3">
        <v>2632096</v>
      </c>
      <c r="E2" s="3">
        <v>3612839</v>
      </c>
      <c r="F2" s="4">
        <v>2952322</v>
      </c>
    </row>
    <row r="3" spans="1:16" ht="19.5" x14ac:dyDescent="0.25">
      <c r="A3" s="10" t="s">
        <v>1</v>
      </c>
      <c r="B3" s="3">
        <v>-2206095</v>
      </c>
      <c r="C3" s="3">
        <v>-2155461</v>
      </c>
      <c r="D3" s="3">
        <v>-2370369</v>
      </c>
      <c r="E3" s="3">
        <v>-3132106</v>
      </c>
      <c r="F3" s="4">
        <v>-2493603</v>
      </c>
    </row>
    <row r="4" spans="1:16" ht="19.5" x14ac:dyDescent="0.25">
      <c r="A4" s="10" t="s">
        <v>2</v>
      </c>
      <c r="B4" s="3">
        <v>115106</v>
      </c>
      <c r="C4" s="3">
        <v>183095</v>
      </c>
      <c r="D4" s="3">
        <v>261727</v>
      </c>
      <c r="E4" s="3">
        <v>480733</v>
      </c>
      <c r="F4" s="4">
        <v>458719</v>
      </c>
    </row>
    <row r="5" spans="1:16" ht="19.5" x14ac:dyDescent="0.25">
      <c r="A5" s="10" t="s">
        <v>3</v>
      </c>
      <c r="B5" s="3">
        <v>-42263</v>
      </c>
      <c r="C5" s="3">
        <v>-42349</v>
      </c>
      <c r="D5" s="3">
        <v>-44393</v>
      </c>
      <c r="E5" s="3">
        <v>-54726</v>
      </c>
      <c r="F5" s="4">
        <v>-66619</v>
      </c>
    </row>
    <row r="6" spans="1:16" ht="19.5" x14ac:dyDescent="0.25">
      <c r="A6" s="10" t="s">
        <v>4</v>
      </c>
      <c r="B6" s="3">
        <v>2410</v>
      </c>
      <c r="C6" s="3">
        <v>1567</v>
      </c>
      <c r="D6" s="3">
        <v>-3950</v>
      </c>
      <c r="E6" s="3">
        <v>-54714</v>
      </c>
      <c r="F6" s="4">
        <v>69800</v>
      </c>
    </row>
    <row r="7" spans="1:16" ht="19.5" x14ac:dyDescent="0.25">
      <c r="A7" s="10" t="s">
        <v>5</v>
      </c>
      <c r="B7" s="3">
        <v>75253</v>
      </c>
      <c r="C7" s="3">
        <v>142313</v>
      </c>
      <c r="D7" s="3">
        <v>213384</v>
      </c>
      <c r="E7" s="3">
        <v>371293</v>
      </c>
      <c r="F7" s="4">
        <v>461900</v>
      </c>
    </row>
    <row r="8" spans="1:16" ht="19.5" x14ac:dyDescent="0.25">
      <c r="A8" s="10" t="s">
        <v>6</v>
      </c>
      <c r="B8" s="3">
        <v>-86797</v>
      </c>
      <c r="C8" s="3">
        <v>-93131</v>
      </c>
      <c r="D8" s="3">
        <v>-78927</v>
      </c>
      <c r="E8" s="3">
        <v>-80251</v>
      </c>
      <c r="F8" s="4">
        <v>-64934</v>
      </c>
    </row>
    <row r="9" spans="1:16" ht="19.5" x14ac:dyDescent="0.25">
      <c r="A9" s="10" t="s">
        <v>7</v>
      </c>
      <c r="B9" s="3">
        <v>22790</v>
      </c>
      <c r="C9" s="3">
        <v>33066</v>
      </c>
      <c r="D9" s="3">
        <v>72482</v>
      </c>
      <c r="E9" s="3">
        <v>75771</v>
      </c>
      <c r="F9" s="4">
        <v>180500</v>
      </c>
    </row>
    <row r="10" spans="1:16" ht="19.5" x14ac:dyDescent="0.25">
      <c r="A10" s="10" t="s">
        <v>22</v>
      </c>
      <c r="B10" s="3">
        <v>11246</v>
      </c>
      <c r="C10" s="3">
        <v>82248</v>
      </c>
      <c r="D10" s="3">
        <v>206939</v>
      </c>
      <c r="E10" s="3">
        <v>366813</v>
      </c>
      <c r="F10" s="4">
        <v>577466</v>
      </c>
    </row>
    <row r="11" spans="1:16" ht="19.5" x14ac:dyDescent="0.25">
      <c r="A11" s="10" t="s">
        <v>8</v>
      </c>
      <c r="B11" s="3">
        <v>-1723</v>
      </c>
      <c r="C11" s="3">
        <v>-15642</v>
      </c>
      <c r="D11" s="3">
        <v>-33637</v>
      </c>
      <c r="E11" s="3">
        <v>-71288</v>
      </c>
      <c r="F11" s="4">
        <v>-100224</v>
      </c>
    </row>
    <row r="12" spans="1:16" ht="19.5" x14ac:dyDescent="0.25">
      <c r="A12" s="10" t="s">
        <v>9</v>
      </c>
      <c r="B12" s="3">
        <v>9523</v>
      </c>
      <c r="C12" s="3">
        <v>66606</v>
      </c>
      <c r="D12" s="3">
        <v>173302</v>
      </c>
      <c r="E12" s="3">
        <v>295525</v>
      </c>
      <c r="F12" s="4">
        <v>477242</v>
      </c>
    </row>
    <row r="13" spans="1:16" ht="19.5" x14ac:dyDescent="0.25">
      <c r="A13" s="10" t="s">
        <v>10</v>
      </c>
      <c r="B13" s="3">
        <v>49</v>
      </c>
      <c r="C13" s="3">
        <v>342</v>
      </c>
      <c r="D13" s="3">
        <v>889</v>
      </c>
      <c r="E13" s="3">
        <v>1516</v>
      </c>
      <c r="F13" s="4">
        <v>2447</v>
      </c>
    </row>
    <row r="14" spans="1:16" ht="20.25" thickBot="1" x14ac:dyDescent="0.3">
      <c r="A14" s="11" t="s">
        <v>11</v>
      </c>
      <c r="B14" s="5">
        <v>195000</v>
      </c>
      <c r="C14" s="5">
        <v>195000</v>
      </c>
      <c r="D14" s="5">
        <v>195000</v>
      </c>
      <c r="E14" s="5">
        <v>195000</v>
      </c>
      <c r="F14" s="6">
        <v>195000</v>
      </c>
    </row>
    <row r="16" spans="1:16" ht="19.5" x14ac:dyDescent="0.25">
      <c r="A16" s="14" t="s">
        <v>23</v>
      </c>
      <c r="B16" s="15">
        <f>B4/B2</f>
        <v>4.9588984323201656E-2</v>
      </c>
      <c r="C16" s="15">
        <f t="shared" ref="C16:F16" si="0">C4/C2</f>
        <v>7.8294041280174601E-2</v>
      </c>
      <c r="D16" s="15">
        <f t="shared" si="0"/>
        <v>9.9436722672729266E-2</v>
      </c>
      <c r="E16" s="15">
        <f t="shared" si="0"/>
        <v>0.1330623922073472</v>
      </c>
      <c r="F16" s="16">
        <f t="shared" si="0"/>
        <v>0.15537566701735109</v>
      </c>
      <c r="P16" s="1" t="s">
        <v>26</v>
      </c>
    </row>
    <row r="17" spans="1:6" ht="19.5" x14ac:dyDescent="0.25">
      <c r="A17" s="14" t="s">
        <v>24</v>
      </c>
      <c r="B17" s="15">
        <f>B7/B2</f>
        <v>3.2419855066407433E-2</v>
      </c>
      <c r="C17" s="15">
        <f t="shared" ref="C17:F17" si="1">C7/C2</f>
        <v>6.0855074670010043E-2</v>
      </c>
      <c r="D17" s="15">
        <f t="shared" si="1"/>
        <v>8.1069991368095992E-2</v>
      </c>
      <c r="E17" s="15">
        <f t="shared" si="1"/>
        <v>0.10277042514211124</v>
      </c>
      <c r="F17" s="15">
        <f t="shared" si="1"/>
        <v>0.15645312401560535</v>
      </c>
    </row>
    <row r="18" spans="1:6" ht="19.5" x14ac:dyDescent="0.25">
      <c r="A18" s="14" t="s">
        <v>25</v>
      </c>
      <c r="B18" s="15">
        <f>B12/B2</f>
        <v>4.1026175673713741E-3</v>
      </c>
      <c r="C18" s="15">
        <f t="shared" ref="C18:F18" si="2">C12/C2</f>
        <v>2.8481678437463118E-2</v>
      </c>
      <c r="D18" s="15">
        <f t="shared" si="2"/>
        <v>6.5841823398538654E-2</v>
      </c>
      <c r="E18" s="15">
        <f t="shared" si="2"/>
        <v>8.1798552329622215E-2</v>
      </c>
      <c r="F18" s="16">
        <f t="shared" si="2"/>
        <v>0.16164971165069392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59</v>
      </c>
      <c r="B21" s="25">
        <v>65358</v>
      </c>
      <c r="C21" s="25">
        <v>64571</v>
      </c>
      <c r="D21" s="25">
        <v>56077</v>
      </c>
      <c r="E21" s="25">
        <v>68451</v>
      </c>
      <c r="F21" s="30">
        <v>71791</v>
      </c>
    </row>
    <row r="22" spans="1:6" ht="19.5" x14ac:dyDescent="0.5">
      <c r="A22" s="29" t="s">
        <v>51</v>
      </c>
      <c r="B22" s="25">
        <v>23532</v>
      </c>
      <c r="C22" s="25">
        <v>38553</v>
      </c>
      <c r="D22" s="25">
        <v>38845</v>
      </c>
      <c r="E22" s="25">
        <v>39343</v>
      </c>
      <c r="F22" s="30">
        <v>44037</v>
      </c>
    </row>
    <row r="23" spans="1:6" ht="19.5" x14ac:dyDescent="0.5">
      <c r="A23" s="29" t="s">
        <v>101</v>
      </c>
      <c r="B23" s="25" t="s">
        <v>47</v>
      </c>
      <c r="C23" s="25" t="s">
        <v>47</v>
      </c>
      <c r="D23" s="25">
        <v>0</v>
      </c>
      <c r="E23" s="25">
        <v>1048</v>
      </c>
      <c r="F23" s="30">
        <v>6724</v>
      </c>
    </row>
    <row r="24" spans="1:6" ht="19.5" x14ac:dyDescent="0.5">
      <c r="A24" s="29" t="s">
        <v>102</v>
      </c>
      <c r="B24" s="25">
        <v>38190</v>
      </c>
      <c r="C24" s="25">
        <v>22726</v>
      </c>
      <c r="D24" s="25">
        <v>32150</v>
      </c>
      <c r="E24" s="25">
        <v>47734</v>
      </c>
      <c r="F24" s="30">
        <v>3365</v>
      </c>
    </row>
    <row r="25" spans="1:6" ht="19.5" x14ac:dyDescent="0.5">
      <c r="A25" s="29" t="s">
        <v>49</v>
      </c>
      <c r="B25" s="25">
        <v>12091</v>
      </c>
      <c r="C25" s="25">
        <v>13858</v>
      </c>
      <c r="D25" s="25">
        <v>14707</v>
      </c>
      <c r="E25" s="25">
        <v>17011</v>
      </c>
      <c r="F25" s="30">
        <v>10792</v>
      </c>
    </row>
    <row r="26" spans="1:6" ht="19.5" x14ac:dyDescent="0.5">
      <c r="A26" s="29" t="s">
        <v>103</v>
      </c>
      <c r="B26" s="25">
        <v>30286</v>
      </c>
      <c r="C26" s="25">
        <v>22239</v>
      </c>
      <c r="D26" s="25">
        <v>49681</v>
      </c>
      <c r="E26" s="25">
        <v>0</v>
      </c>
      <c r="F26" s="30">
        <v>0</v>
      </c>
    </row>
    <row r="27" spans="1:6" ht="19.5" x14ac:dyDescent="0.5">
      <c r="A27" s="29" t="s">
        <v>94</v>
      </c>
      <c r="B27" s="25" t="s">
        <v>47</v>
      </c>
      <c r="C27" s="25">
        <v>65973</v>
      </c>
      <c r="D27" s="25">
        <v>62702</v>
      </c>
      <c r="E27" s="25" t="s">
        <v>47</v>
      </c>
      <c r="F27" s="30" t="s">
        <v>47</v>
      </c>
    </row>
    <row r="28" spans="1:6" ht="19.5" x14ac:dyDescent="0.5">
      <c r="A28" s="29" t="s">
        <v>104</v>
      </c>
      <c r="B28" s="25">
        <v>54996</v>
      </c>
      <c r="C28" s="25" t="s">
        <v>47</v>
      </c>
      <c r="D28" s="25" t="s">
        <v>47</v>
      </c>
      <c r="E28" s="25" t="s">
        <v>47</v>
      </c>
      <c r="F28" s="30" t="s">
        <v>47</v>
      </c>
    </row>
    <row r="29" spans="1:6" ht="20.25" thickBot="1" x14ac:dyDescent="0.55000000000000004">
      <c r="A29" s="62" t="s">
        <v>67</v>
      </c>
      <c r="B29" s="63">
        <v>224453</v>
      </c>
      <c r="C29" s="63">
        <v>227954</v>
      </c>
      <c r="D29" s="63">
        <v>254163</v>
      </c>
      <c r="E29" s="63">
        <v>173588</v>
      </c>
      <c r="F29" s="64">
        <v>136710</v>
      </c>
    </row>
    <row r="30" spans="1:6" ht="15.75" thickBot="1" x14ac:dyDescent="0.3">
      <c r="A30" s="33"/>
      <c r="B30" s="33"/>
      <c r="C30" s="33"/>
      <c r="D30" s="33"/>
      <c r="E30" s="33"/>
      <c r="F30" s="33"/>
    </row>
    <row r="31" spans="1:6" ht="19.5" x14ac:dyDescent="0.25">
      <c r="A31" s="28" t="s">
        <v>48</v>
      </c>
      <c r="B31" s="23" t="s">
        <v>12</v>
      </c>
      <c r="C31" s="23" t="s">
        <v>13</v>
      </c>
      <c r="D31" s="23" t="s">
        <v>14</v>
      </c>
      <c r="E31" s="23" t="s">
        <v>15</v>
      </c>
      <c r="F31" s="24" t="s">
        <v>16</v>
      </c>
    </row>
    <row r="32" spans="1:6" ht="19.5" x14ac:dyDescent="0.5">
      <c r="A32" s="29" t="s">
        <v>59</v>
      </c>
      <c r="B32" s="25">
        <v>1254395</v>
      </c>
      <c r="C32" s="25">
        <v>1413236</v>
      </c>
      <c r="D32" s="25">
        <v>1384557</v>
      </c>
      <c r="E32" s="25">
        <v>1984899</v>
      </c>
      <c r="F32" s="30">
        <v>2178955</v>
      </c>
    </row>
    <row r="33" spans="1:6" ht="19.5" x14ac:dyDescent="0.5">
      <c r="A33" s="29" t="s">
        <v>51</v>
      </c>
      <c r="B33" s="25">
        <v>153797</v>
      </c>
      <c r="C33" s="25">
        <v>215737</v>
      </c>
      <c r="D33" s="25">
        <v>207839</v>
      </c>
      <c r="E33" s="25">
        <v>294216</v>
      </c>
      <c r="F33" s="30">
        <v>432673</v>
      </c>
    </row>
    <row r="34" spans="1:6" ht="19.5" x14ac:dyDescent="0.5">
      <c r="A34" s="29" t="s">
        <v>101</v>
      </c>
      <c r="B34" s="25" t="s">
        <v>47</v>
      </c>
      <c r="C34" s="25" t="s">
        <v>47</v>
      </c>
      <c r="D34" s="25">
        <v>0</v>
      </c>
      <c r="E34" s="25">
        <v>21649</v>
      </c>
      <c r="F34" s="30">
        <v>149486</v>
      </c>
    </row>
    <row r="35" spans="1:6" ht="19.5" x14ac:dyDescent="0.5">
      <c r="A35" s="29" t="s">
        <v>102</v>
      </c>
      <c r="B35" s="25">
        <v>711069</v>
      </c>
      <c r="C35" s="25">
        <v>495493</v>
      </c>
      <c r="D35" s="25">
        <v>795666</v>
      </c>
      <c r="E35" s="25">
        <v>1227609</v>
      </c>
      <c r="F35" s="30">
        <v>92880</v>
      </c>
    </row>
    <row r="36" spans="1:6" ht="19.5" x14ac:dyDescent="0.5">
      <c r="A36" s="29" t="s">
        <v>49</v>
      </c>
      <c r="B36" s="25">
        <v>59187</v>
      </c>
      <c r="C36" s="25">
        <v>50185</v>
      </c>
      <c r="D36" s="25">
        <v>43977</v>
      </c>
      <c r="E36" s="25">
        <v>54172</v>
      </c>
      <c r="F36" s="30">
        <v>58555</v>
      </c>
    </row>
    <row r="37" spans="1:6" ht="19.5" x14ac:dyDescent="0.5">
      <c r="A37" s="29" t="s">
        <v>103</v>
      </c>
      <c r="B37" s="25">
        <v>32761</v>
      </c>
      <c r="C37" s="25">
        <v>22597</v>
      </c>
      <c r="D37" s="25">
        <v>52048</v>
      </c>
      <c r="E37" s="25">
        <v>30279</v>
      </c>
      <c r="F37" s="30">
        <v>39756</v>
      </c>
    </row>
    <row r="38" spans="1:6" ht="19.5" x14ac:dyDescent="0.5">
      <c r="A38" s="29" t="s">
        <v>94</v>
      </c>
      <c r="B38" s="25" t="s">
        <v>47</v>
      </c>
      <c r="C38" s="25">
        <v>140624</v>
      </c>
      <c r="D38" s="25">
        <v>147978</v>
      </c>
      <c r="E38" s="25" t="s">
        <v>47</v>
      </c>
      <c r="F38" s="30" t="s">
        <v>47</v>
      </c>
    </row>
    <row r="39" spans="1:6" ht="19.5" x14ac:dyDescent="0.5">
      <c r="A39" s="29" t="s">
        <v>104</v>
      </c>
      <c r="B39" s="25">
        <v>109992</v>
      </c>
      <c r="C39" s="25" t="s">
        <v>47</v>
      </c>
      <c r="D39" s="25" t="s">
        <v>47</v>
      </c>
      <c r="E39" s="25" t="s">
        <v>47</v>
      </c>
      <c r="F39" s="30" t="s">
        <v>47</v>
      </c>
    </row>
    <row r="40" spans="1:6" ht="20.25" thickBot="1" x14ac:dyDescent="0.55000000000000004">
      <c r="A40" s="62" t="s">
        <v>67</v>
      </c>
      <c r="B40" s="63">
        <v>2321201</v>
      </c>
      <c r="C40" s="63">
        <v>2338556</v>
      </c>
      <c r="D40" s="63">
        <v>2632096</v>
      </c>
      <c r="E40" s="63">
        <v>3612839</v>
      </c>
      <c r="F40" s="64">
        <v>2952322</v>
      </c>
    </row>
    <row r="41" spans="1:6" ht="15.75" thickBot="1" x14ac:dyDescent="0.3">
      <c r="A41" s="33"/>
      <c r="B41" s="33"/>
      <c r="C41" s="33"/>
      <c r="D41" s="33"/>
      <c r="E41" s="33"/>
      <c r="F41" s="33"/>
    </row>
    <row r="42" spans="1:6" ht="19.5" x14ac:dyDescent="0.25">
      <c r="A42" s="28" t="s">
        <v>79</v>
      </c>
      <c r="B42" s="23" t="s">
        <v>12</v>
      </c>
      <c r="C42" s="23" t="s">
        <v>13</v>
      </c>
      <c r="D42" s="23" t="s">
        <v>14</v>
      </c>
      <c r="E42" s="23" t="s">
        <v>15</v>
      </c>
      <c r="F42" s="24" t="s">
        <v>16</v>
      </c>
    </row>
    <row r="43" spans="1:6" ht="19.5" x14ac:dyDescent="0.5">
      <c r="A43" s="29" t="s">
        <v>59</v>
      </c>
      <c r="B43" s="25">
        <v>19192677</v>
      </c>
      <c r="C43" s="25">
        <v>21886543</v>
      </c>
      <c r="D43" s="25">
        <v>24690283</v>
      </c>
      <c r="E43" s="25">
        <v>28997370</v>
      </c>
      <c r="F43" s="30">
        <v>30351367</v>
      </c>
    </row>
    <row r="44" spans="1:6" ht="19.5" x14ac:dyDescent="0.5">
      <c r="A44" s="29" t="s">
        <v>51</v>
      </c>
      <c r="B44" s="25">
        <v>6535654</v>
      </c>
      <c r="C44" s="25">
        <v>5595855</v>
      </c>
      <c r="D44" s="25">
        <v>5350470</v>
      </c>
      <c r="E44" s="25">
        <v>7478230</v>
      </c>
      <c r="F44" s="30">
        <v>9825215</v>
      </c>
    </row>
    <row r="45" spans="1:6" ht="19.5" x14ac:dyDescent="0.5">
      <c r="A45" s="29" t="s">
        <v>101</v>
      </c>
      <c r="B45" s="25" t="s">
        <v>47</v>
      </c>
      <c r="C45" s="25" t="s">
        <v>47</v>
      </c>
      <c r="D45" s="25" t="s">
        <v>47</v>
      </c>
      <c r="E45" s="25">
        <v>20657443</v>
      </c>
      <c r="F45" s="30">
        <v>22231707</v>
      </c>
    </row>
    <row r="46" spans="1:6" ht="19.5" x14ac:dyDescent="0.5">
      <c r="A46" s="29" t="s">
        <v>102</v>
      </c>
      <c r="B46" s="25">
        <v>18619246</v>
      </c>
      <c r="C46" s="25">
        <v>21802913</v>
      </c>
      <c r="D46" s="25">
        <v>24748554</v>
      </c>
      <c r="E46" s="25">
        <v>25717706</v>
      </c>
      <c r="F46" s="30">
        <v>27601783</v>
      </c>
    </row>
    <row r="47" spans="1:6" ht="19.5" x14ac:dyDescent="0.5">
      <c r="A47" s="29" t="s">
        <v>49</v>
      </c>
      <c r="B47" s="25">
        <v>4895129</v>
      </c>
      <c r="C47" s="25">
        <v>3621374</v>
      </c>
      <c r="D47" s="25">
        <v>2990209</v>
      </c>
      <c r="E47" s="25">
        <v>3184528</v>
      </c>
      <c r="F47" s="30">
        <v>5425778</v>
      </c>
    </row>
    <row r="48" spans="1:6" ht="19.5" x14ac:dyDescent="0.5">
      <c r="A48" s="29" t="s">
        <v>103</v>
      </c>
      <c r="B48" s="25">
        <v>1081721</v>
      </c>
      <c r="C48" s="25">
        <v>1016098</v>
      </c>
      <c r="D48" s="25">
        <v>1047644</v>
      </c>
      <c r="E48" s="25">
        <v>0</v>
      </c>
      <c r="F48" s="30">
        <v>0</v>
      </c>
    </row>
    <row r="49" spans="1:6" ht="19.5" x14ac:dyDescent="0.5">
      <c r="A49" s="29" t="s">
        <v>94</v>
      </c>
      <c r="B49" s="25" t="s">
        <v>47</v>
      </c>
      <c r="C49" s="25">
        <v>2131539</v>
      </c>
      <c r="D49" s="25">
        <v>2360020</v>
      </c>
      <c r="E49" s="25" t="s">
        <v>47</v>
      </c>
      <c r="F49" s="30" t="s">
        <v>47</v>
      </c>
    </row>
    <row r="50" spans="1:6" ht="20.25" thickBot="1" x14ac:dyDescent="0.55000000000000004">
      <c r="A50" s="65" t="s">
        <v>104</v>
      </c>
      <c r="B50" s="66">
        <v>2000000</v>
      </c>
      <c r="C50" s="66" t="s">
        <v>47</v>
      </c>
      <c r="D50" s="66" t="s">
        <v>47</v>
      </c>
      <c r="E50" s="66" t="s">
        <v>47</v>
      </c>
      <c r="F50" s="67" t="s">
        <v>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rightToLeft="1" topLeftCell="A7" workbookViewId="0">
      <selection activeCell="F31" sqref="A31:F31"/>
    </sheetView>
  </sheetViews>
  <sheetFormatPr defaultRowHeight="15" x14ac:dyDescent="0.25"/>
  <cols>
    <col min="1" max="1" width="37.7109375" style="1" customWidth="1"/>
    <col min="2" max="6" width="10.140625" style="1" bestFit="1" customWidth="1"/>
    <col min="7" max="16384" width="9.140625" style="1"/>
  </cols>
  <sheetData>
    <row r="1" spans="1:16" ht="21" x14ac:dyDescent="0.25">
      <c r="A1" s="9" t="s">
        <v>17</v>
      </c>
      <c r="B1" s="7" t="s">
        <v>12</v>
      </c>
      <c r="C1" s="7" t="s">
        <v>13</v>
      </c>
      <c r="D1" s="7" t="s">
        <v>14</v>
      </c>
      <c r="E1" s="7" t="s">
        <v>15</v>
      </c>
      <c r="F1" s="8" t="s">
        <v>16</v>
      </c>
    </row>
    <row r="2" spans="1:16" ht="19.5" x14ac:dyDescent="0.25">
      <c r="A2" s="10" t="s">
        <v>0</v>
      </c>
      <c r="B2" s="3">
        <v>455771</v>
      </c>
      <c r="C2" s="3">
        <v>794580</v>
      </c>
      <c r="D2" s="3">
        <v>764393</v>
      </c>
      <c r="E2" s="3">
        <v>730644</v>
      </c>
      <c r="F2" s="4">
        <v>947193</v>
      </c>
    </row>
    <row r="3" spans="1:16" ht="19.5" x14ac:dyDescent="0.25">
      <c r="A3" s="10" t="s">
        <v>1</v>
      </c>
      <c r="B3" s="3">
        <v>-354053</v>
      </c>
      <c r="C3" s="3">
        <v>-702471</v>
      </c>
      <c r="D3" s="3">
        <v>-701252</v>
      </c>
      <c r="E3" s="3">
        <v>-646202</v>
      </c>
      <c r="F3" s="4">
        <v>-803471</v>
      </c>
    </row>
    <row r="4" spans="1:16" ht="19.5" x14ac:dyDescent="0.25">
      <c r="A4" s="10" t="s">
        <v>2</v>
      </c>
      <c r="B4" s="3">
        <v>101718</v>
      </c>
      <c r="C4" s="3">
        <v>92109</v>
      </c>
      <c r="D4" s="3">
        <v>63141</v>
      </c>
      <c r="E4" s="3">
        <v>84442</v>
      </c>
      <c r="F4" s="4">
        <v>143722</v>
      </c>
    </row>
    <row r="5" spans="1:16" ht="19.5" x14ac:dyDescent="0.25">
      <c r="A5" s="10" t="s">
        <v>3</v>
      </c>
      <c r="B5" s="3">
        <v>-14599</v>
      </c>
      <c r="C5" s="3">
        <v>-9849</v>
      </c>
      <c r="D5" s="3">
        <v>-10553</v>
      </c>
      <c r="E5" s="3">
        <v>-9769</v>
      </c>
      <c r="F5" s="4">
        <v>-10970</v>
      </c>
    </row>
    <row r="6" spans="1:16" ht="19.5" x14ac:dyDescent="0.25">
      <c r="A6" s="10" t="s">
        <v>4</v>
      </c>
      <c r="B6" s="3">
        <v>6496</v>
      </c>
      <c r="C6" s="3">
        <v>5581</v>
      </c>
      <c r="D6" s="3">
        <v>15368</v>
      </c>
      <c r="E6" s="3">
        <v>7527</v>
      </c>
      <c r="F6" s="4">
        <v>8441</v>
      </c>
    </row>
    <row r="7" spans="1:16" ht="19.5" x14ac:dyDescent="0.25">
      <c r="A7" s="10" t="s">
        <v>5</v>
      </c>
      <c r="B7" s="3">
        <v>93615</v>
      </c>
      <c r="C7" s="3">
        <v>87841</v>
      </c>
      <c r="D7" s="3">
        <v>67956</v>
      </c>
      <c r="E7" s="3">
        <v>82200</v>
      </c>
      <c r="F7" s="4">
        <v>141193</v>
      </c>
    </row>
    <row r="8" spans="1:16" ht="19.5" x14ac:dyDescent="0.25">
      <c r="A8" s="10" t="s">
        <v>6</v>
      </c>
      <c r="B8" s="3">
        <v>-24828</v>
      </c>
      <c r="C8" s="3">
        <v>-41105</v>
      </c>
      <c r="D8" s="3">
        <v>-9857</v>
      </c>
      <c r="E8" s="3">
        <v>-349</v>
      </c>
      <c r="F8" s="4">
        <v>-15443</v>
      </c>
    </row>
    <row r="9" spans="1:16" ht="19.5" x14ac:dyDescent="0.25">
      <c r="A9" s="10" t="s">
        <v>7</v>
      </c>
      <c r="B9" s="3">
        <v>6140</v>
      </c>
      <c r="C9" s="3">
        <v>3843</v>
      </c>
      <c r="D9" s="3">
        <v>17037</v>
      </c>
      <c r="E9" s="3">
        <v>25805</v>
      </c>
      <c r="F9" s="4">
        <v>9137</v>
      </c>
    </row>
    <row r="10" spans="1:16" ht="19.5" x14ac:dyDescent="0.25">
      <c r="A10" s="10" t="s">
        <v>22</v>
      </c>
      <c r="B10" s="3">
        <v>74927</v>
      </c>
      <c r="C10" s="3">
        <v>50579</v>
      </c>
      <c r="D10" s="3">
        <v>75136</v>
      </c>
      <c r="E10" s="3">
        <v>107656</v>
      </c>
      <c r="F10" s="4">
        <v>134887</v>
      </c>
    </row>
    <row r="11" spans="1:16" ht="19.5" x14ac:dyDescent="0.25">
      <c r="A11" s="10" t="s">
        <v>8</v>
      </c>
      <c r="B11" s="3">
        <v>-15103</v>
      </c>
      <c r="C11" s="3">
        <v>-10063</v>
      </c>
      <c r="D11" s="3">
        <v>-14707</v>
      </c>
      <c r="E11" s="3">
        <v>-20156</v>
      </c>
      <c r="F11" s="4">
        <v>-23012</v>
      </c>
    </row>
    <row r="12" spans="1:16" ht="19.5" x14ac:dyDescent="0.25">
      <c r="A12" s="10" t="s">
        <v>9</v>
      </c>
      <c r="B12" s="3">
        <v>59824</v>
      </c>
      <c r="C12" s="3">
        <v>40516</v>
      </c>
      <c r="D12" s="3">
        <v>60429</v>
      </c>
      <c r="E12" s="3">
        <v>87500</v>
      </c>
      <c r="F12" s="4">
        <v>111875</v>
      </c>
    </row>
    <row r="13" spans="1:16" ht="19.5" x14ac:dyDescent="0.25">
      <c r="A13" s="10" t="s">
        <v>10</v>
      </c>
      <c r="B13" s="3">
        <v>499</v>
      </c>
      <c r="C13" s="3">
        <v>338</v>
      </c>
      <c r="D13" s="3">
        <v>302</v>
      </c>
      <c r="E13" s="3">
        <v>438</v>
      </c>
      <c r="F13" s="4">
        <v>559</v>
      </c>
    </row>
    <row r="14" spans="1:16" ht="20.25" thickBot="1" x14ac:dyDescent="0.3">
      <c r="A14" s="11" t="s">
        <v>11</v>
      </c>
      <c r="B14" s="5">
        <v>120000</v>
      </c>
      <c r="C14" s="5">
        <v>120000</v>
      </c>
      <c r="D14" s="5">
        <v>200000</v>
      </c>
      <c r="E14" s="5">
        <v>200000</v>
      </c>
      <c r="F14" s="6">
        <v>200000</v>
      </c>
    </row>
    <row r="16" spans="1:16" ht="19.5" x14ac:dyDescent="0.25">
      <c r="A16" s="14" t="s">
        <v>23</v>
      </c>
      <c r="B16" s="15">
        <f>B4/B2</f>
        <v>0.22317786783274934</v>
      </c>
      <c r="C16" s="15">
        <f t="shared" ref="C16:F16" si="0">C4/C2</f>
        <v>0.11592161896851166</v>
      </c>
      <c r="D16" s="15">
        <f t="shared" si="0"/>
        <v>8.2602797252198809E-2</v>
      </c>
      <c r="E16" s="15">
        <f t="shared" si="0"/>
        <v>0.1155720159202019</v>
      </c>
      <c r="F16" s="16">
        <f t="shared" si="0"/>
        <v>0.1517346517552389</v>
      </c>
      <c r="P16" s="1" t="s">
        <v>26</v>
      </c>
    </row>
    <row r="17" spans="1:6" ht="19.5" x14ac:dyDescent="0.25">
      <c r="A17" s="14" t="s">
        <v>24</v>
      </c>
      <c r="B17" s="15">
        <f>B7/B2</f>
        <v>0.20539920266976178</v>
      </c>
      <c r="C17" s="15">
        <f t="shared" ref="C17:F17" si="1">C7/C2</f>
        <v>0.11055022779329961</v>
      </c>
      <c r="D17" s="15">
        <f t="shared" si="1"/>
        <v>8.8901913021181514E-2</v>
      </c>
      <c r="E17" s="15">
        <f t="shared" si="1"/>
        <v>0.11250349007177229</v>
      </c>
      <c r="F17" s="15">
        <f t="shared" si="1"/>
        <v>0.14906465736127694</v>
      </c>
    </row>
    <row r="18" spans="1:6" ht="19.5" x14ac:dyDescent="0.25">
      <c r="A18" s="14" t="s">
        <v>25</v>
      </c>
      <c r="B18" s="15">
        <f>B12/B2</f>
        <v>0.13125889975448196</v>
      </c>
      <c r="C18" s="15">
        <f t="shared" ref="C18:F18" si="2">C12/C2</f>
        <v>5.0990460368999978E-2</v>
      </c>
      <c r="D18" s="15">
        <f t="shared" si="2"/>
        <v>7.9054884071413534E-2</v>
      </c>
      <c r="E18" s="15">
        <f t="shared" si="2"/>
        <v>0.11975736473576735</v>
      </c>
      <c r="F18" s="16">
        <f t="shared" si="2"/>
        <v>0.11811214821055477</v>
      </c>
    </row>
    <row r="19" spans="1:6" ht="15.75" thickBot="1" x14ac:dyDescent="0.3"/>
    <row r="20" spans="1:6" ht="19.5" x14ac:dyDescent="0.25">
      <c r="A20" s="28" t="s">
        <v>73</v>
      </c>
      <c r="B20" s="23" t="s">
        <v>12</v>
      </c>
      <c r="C20" s="23" t="s">
        <v>13</v>
      </c>
      <c r="D20" s="23" t="s">
        <v>14</v>
      </c>
      <c r="E20" s="23" t="s">
        <v>15</v>
      </c>
      <c r="F20" s="24" t="s">
        <v>16</v>
      </c>
    </row>
    <row r="21" spans="1:6" ht="19.5" x14ac:dyDescent="0.5">
      <c r="A21" s="29" t="s">
        <v>85</v>
      </c>
      <c r="B21" s="25">
        <v>15060</v>
      </c>
      <c r="C21" s="25">
        <v>22209</v>
      </c>
      <c r="D21" s="25">
        <v>23472</v>
      </c>
      <c r="E21" s="25">
        <v>22651</v>
      </c>
      <c r="F21" s="30">
        <v>28698</v>
      </c>
    </row>
    <row r="22" spans="1:6" ht="19.5" x14ac:dyDescent="0.5">
      <c r="A22" s="29" t="s">
        <v>105</v>
      </c>
      <c r="B22" s="25">
        <v>6460</v>
      </c>
      <c r="C22" s="25">
        <v>7841</v>
      </c>
      <c r="D22" s="25">
        <v>5042</v>
      </c>
      <c r="E22" s="25">
        <v>13635</v>
      </c>
      <c r="F22" s="30">
        <v>10178</v>
      </c>
    </row>
    <row r="23" spans="1:6" ht="19.5" x14ac:dyDescent="0.5">
      <c r="A23" s="29" t="s">
        <v>106</v>
      </c>
      <c r="B23" s="25" t="s">
        <v>47</v>
      </c>
      <c r="C23" s="25" t="s">
        <v>47</v>
      </c>
      <c r="D23" s="25" t="s">
        <v>47</v>
      </c>
      <c r="E23" s="25">
        <v>22548</v>
      </c>
      <c r="F23" s="30">
        <v>27557</v>
      </c>
    </row>
    <row r="24" spans="1:6" ht="19.5" x14ac:dyDescent="0.5">
      <c r="A24" s="29" t="s">
        <v>107</v>
      </c>
      <c r="B24" s="25">
        <v>93</v>
      </c>
      <c r="C24" s="25">
        <v>8384</v>
      </c>
      <c r="D24" s="25">
        <v>5520</v>
      </c>
      <c r="E24" s="25" t="s">
        <v>47</v>
      </c>
      <c r="F24" s="30" t="s">
        <v>47</v>
      </c>
    </row>
    <row r="25" spans="1:6" ht="19.5" x14ac:dyDescent="0.5">
      <c r="A25" s="29" t="s">
        <v>49</v>
      </c>
      <c r="B25" s="25">
        <v>5579</v>
      </c>
      <c r="C25" s="25">
        <v>7214</v>
      </c>
      <c r="D25" s="25">
        <v>6536</v>
      </c>
      <c r="E25" s="25">
        <v>5645</v>
      </c>
      <c r="F25" s="30">
        <v>7701</v>
      </c>
    </row>
    <row r="26" spans="1:6" ht="19.5" x14ac:dyDescent="0.5">
      <c r="A26" s="29" t="s">
        <v>108</v>
      </c>
      <c r="B26" s="25">
        <v>0</v>
      </c>
      <c r="C26" s="25">
        <v>22364</v>
      </c>
      <c r="D26" s="25">
        <v>23472</v>
      </c>
      <c r="E26" s="25" t="s">
        <v>47</v>
      </c>
      <c r="F26" s="30" t="s">
        <v>47</v>
      </c>
    </row>
    <row r="27" spans="1:6" ht="19.5" x14ac:dyDescent="0.5">
      <c r="A27" s="29" t="s">
        <v>109</v>
      </c>
      <c r="B27" s="25">
        <v>14207</v>
      </c>
      <c r="C27" s="25">
        <v>3763</v>
      </c>
      <c r="D27" s="25">
        <v>2766</v>
      </c>
      <c r="E27" s="25">
        <v>1152</v>
      </c>
      <c r="F27" s="30">
        <v>1279</v>
      </c>
    </row>
    <row r="28" spans="1:6" ht="19.5" x14ac:dyDescent="0.5">
      <c r="A28" s="29" t="s">
        <v>110</v>
      </c>
      <c r="B28" s="25">
        <v>0</v>
      </c>
      <c r="C28" s="25">
        <v>441</v>
      </c>
      <c r="D28" s="25">
        <v>223</v>
      </c>
      <c r="E28" s="25" t="s">
        <v>47</v>
      </c>
      <c r="F28" s="30" t="s">
        <v>47</v>
      </c>
    </row>
    <row r="29" spans="1:6" ht="19.5" x14ac:dyDescent="0.5">
      <c r="A29" s="29" t="s">
        <v>111</v>
      </c>
      <c r="B29" s="25">
        <v>1322</v>
      </c>
      <c r="C29" s="25">
        <v>0</v>
      </c>
      <c r="D29" s="25">
        <v>747</v>
      </c>
      <c r="E29" s="25" t="s">
        <v>47</v>
      </c>
      <c r="F29" s="30" t="s">
        <v>47</v>
      </c>
    </row>
    <row r="30" spans="1:6" ht="19.5" x14ac:dyDescent="0.5">
      <c r="A30" s="29" t="s">
        <v>88</v>
      </c>
      <c r="B30" s="25">
        <v>5418</v>
      </c>
      <c r="C30" s="25">
        <v>1027</v>
      </c>
      <c r="D30" s="25">
        <v>168</v>
      </c>
      <c r="E30" s="25">
        <v>177</v>
      </c>
      <c r="F30" s="30">
        <v>0</v>
      </c>
    </row>
    <row r="31" spans="1:6" ht="20.25" thickBot="1" x14ac:dyDescent="0.55000000000000004">
      <c r="A31" s="62" t="s">
        <v>67</v>
      </c>
      <c r="B31" s="63">
        <v>48139</v>
      </c>
      <c r="C31" s="63">
        <v>73243</v>
      </c>
      <c r="D31" s="63">
        <v>67946</v>
      </c>
      <c r="E31" s="63">
        <v>65808</v>
      </c>
      <c r="F31" s="64">
        <v>75413</v>
      </c>
    </row>
    <row r="32" spans="1:6" ht="15.75" thickBot="1" x14ac:dyDescent="0.3">
      <c r="A32" s="33"/>
      <c r="B32" s="33"/>
      <c r="C32" s="33"/>
      <c r="D32" s="33"/>
      <c r="E32" s="33"/>
      <c r="F32" s="33"/>
    </row>
    <row r="33" spans="1:6" ht="19.5" x14ac:dyDescent="0.25">
      <c r="A33" s="28" t="s">
        <v>48</v>
      </c>
      <c r="B33" s="23" t="s">
        <v>12</v>
      </c>
      <c r="C33" s="23" t="s">
        <v>13</v>
      </c>
      <c r="D33" s="23" t="s">
        <v>14</v>
      </c>
      <c r="E33" s="23" t="s">
        <v>15</v>
      </c>
      <c r="F33" s="24" t="s">
        <v>16</v>
      </c>
    </row>
    <row r="34" spans="1:6" ht="19.5" x14ac:dyDescent="0.5">
      <c r="A34" s="29" t="s">
        <v>85</v>
      </c>
      <c r="B34" s="25">
        <v>277607</v>
      </c>
      <c r="C34" s="25">
        <v>465071</v>
      </c>
      <c r="D34" s="25">
        <v>544474</v>
      </c>
      <c r="E34" s="25">
        <v>578303</v>
      </c>
      <c r="F34" s="30">
        <v>776639</v>
      </c>
    </row>
    <row r="35" spans="1:6" ht="19.5" x14ac:dyDescent="0.5">
      <c r="A35" s="29" t="s">
        <v>105</v>
      </c>
      <c r="B35" s="25">
        <v>24867</v>
      </c>
      <c r="C35" s="25">
        <v>45999</v>
      </c>
      <c r="D35" s="25">
        <v>14722</v>
      </c>
      <c r="E35" s="25">
        <v>79977</v>
      </c>
      <c r="F35" s="30">
        <v>95705</v>
      </c>
    </row>
    <row r="36" spans="1:6" ht="19.5" x14ac:dyDescent="0.5">
      <c r="A36" s="29" t="s">
        <v>106</v>
      </c>
      <c r="B36" s="25" t="s">
        <v>47</v>
      </c>
      <c r="C36" s="25" t="s">
        <v>47</v>
      </c>
      <c r="D36" s="25" t="s">
        <v>47</v>
      </c>
      <c r="E36" s="25">
        <v>53214</v>
      </c>
      <c r="F36" s="30">
        <v>49052</v>
      </c>
    </row>
    <row r="37" spans="1:6" ht="19.5" x14ac:dyDescent="0.5">
      <c r="A37" s="29" t="s">
        <v>107</v>
      </c>
      <c r="B37" s="25">
        <v>1714</v>
      </c>
      <c r="C37" s="25">
        <v>175575</v>
      </c>
      <c r="D37" s="25">
        <v>128017</v>
      </c>
      <c r="E37" s="25" t="s">
        <v>47</v>
      </c>
      <c r="F37" s="30" t="s">
        <v>47</v>
      </c>
    </row>
    <row r="38" spans="1:6" ht="19.5" x14ac:dyDescent="0.5">
      <c r="A38" s="29" t="s">
        <v>49</v>
      </c>
      <c r="B38" s="25">
        <v>35543</v>
      </c>
      <c r="C38" s="25">
        <v>30747</v>
      </c>
      <c r="D38" s="25">
        <v>20916</v>
      </c>
      <c r="E38" s="25">
        <v>17161</v>
      </c>
      <c r="F38" s="30">
        <v>24423</v>
      </c>
    </row>
    <row r="39" spans="1:6" ht="19.5" x14ac:dyDescent="0.5">
      <c r="A39" s="29" t="s">
        <v>108</v>
      </c>
      <c r="B39" s="25">
        <v>0</v>
      </c>
      <c r="C39" s="25">
        <v>44728</v>
      </c>
      <c r="D39" s="25">
        <v>50467</v>
      </c>
      <c r="E39" s="25" t="s">
        <v>47</v>
      </c>
      <c r="F39" s="30" t="s">
        <v>47</v>
      </c>
    </row>
    <row r="40" spans="1:6" ht="19.5" x14ac:dyDescent="0.5">
      <c r="A40" s="29" t="s">
        <v>109</v>
      </c>
      <c r="B40" s="25">
        <v>7985</v>
      </c>
      <c r="C40" s="25">
        <v>4533</v>
      </c>
      <c r="D40" s="25">
        <v>2801</v>
      </c>
      <c r="E40" s="25">
        <v>1149</v>
      </c>
      <c r="F40" s="30">
        <v>1374</v>
      </c>
    </row>
    <row r="41" spans="1:6" ht="19.5" x14ac:dyDescent="0.5">
      <c r="A41" s="29" t="s">
        <v>110</v>
      </c>
      <c r="B41" s="25">
        <v>0</v>
      </c>
      <c r="C41" s="25">
        <v>10473</v>
      </c>
      <c r="D41" s="25">
        <v>1181</v>
      </c>
      <c r="E41" s="25" t="s">
        <v>47</v>
      </c>
      <c r="F41" s="30" t="s">
        <v>47</v>
      </c>
    </row>
    <row r="42" spans="1:6" ht="19.5" x14ac:dyDescent="0.5">
      <c r="A42" s="29" t="s">
        <v>111</v>
      </c>
      <c r="B42" s="25">
        <v>2960</v>
      </c>
      <c r="C42" s="25">
        <v>0</v>
      </c>
      <c r="D42" s="25">
        <v>925</v>
      </c>
      <c r="E42" s="25" t="s">
        <v>47</v>
      </c>
      <c r="F42" s="30" t="s">
        <v>47</v>
      </c>
    </row>
    <row r="43" spans="1:6" ht="19.5" x14ac:dyDescent="0.5">
      <c r="A43" s="29" t="s">
        <v>88</v>
      </c>
      <c r="B43" s="25">
        <v>105095</v>
      </c>
      <c r="C43" s="25">
        <v>17454</v>
      </c>
      <c r="D43" s="25">
        <v>890</v>
      </c>
      <c r="E43" s="25">
        <v>840</v>
      </c>
      <c r="F43" s="30">
        <v>0</v>
      </c>
    </row>
    <row r="44" spans="1:6" ht="20.25" thickBot="1" x14ac:dyDescent="0.55000000000000004">
      <c r="A44" s="62" t="s">
        <v>67</v>
      </c>
      <c r="B44" s="63">
        <v>455771</v>
      </c>
      <c r="C44" s="63">
        <v>794580</v>
      </c>
      <c r="D44" s="63">
        <v>764393</v>
      </c>
      <c r="E44" s="63">
        <v>730644</v>
      </c>
      <c r="F44" s="64">
        <v>947193</v>
      </c>
    </row>
    <row r="45" spans="1:6" ht="15.75" thickBot="1" x14ac:dyDescent="0.3">
      <c r="A45" s="33"/>
      <c r="B45" s="33"/>
      <c r="C45" s="33"/>
      <c r="D45" s="33"/>
      <c r="E45" s="33"/>
      <c r="F45" s="33"/>
    </row>
    <row r="46" spans="1:6" ht="19.5" x14ac:dyDescent="0.25">
      <c r="A46" s="28" t="s">
        <v>79</v>
      </c>
      <c r="B46" s="23" t="s">
        <v>12</v>
      </c>
      <c r="C46" s="23" t="s">
        <v>13</v>
      </c>
      <c r="D46" s="23" t="s">
        <v>14</v>
      </c>
      <c r="E46" s="23" t="s">
        <v>15</v>
      </c>
      <c r="F46" s="24" t="s">
        <v>16</v>
      </c>
    </row>
    <row r="47" spans="1:6" ht="19.5" x14ac:dyDescent="0.5">
      <c r="A47" s="29" t="s">
        <v>85</v>
      </c>
      <c r="B47" s="25">
        <v>18433400</v>
      </c>
      <c r="C47" s="25">
        <v>20940655</v>
      </c>
      <c r="D47" s="25">
        <v>23196745</v>
      </c>
      <c r="E47" s="25">
        <v>25531014</v>
      </c>
      <c r="F47" s="30">
        <v>27062478</v>
      </c>
    </row>
    <row r="48" spans="1:6" ht="19.5" x14ac:dyDescent="0.5">
      <c r="A48" s="29" t="s">
        <v>105</v>
      </c>
      <c r="B48" s="25">
        <v>3849381</v>
      </c>
      <c r="C48" s="25">
        <v>5866471</v>
      </c>
      <c r="D48" s="25">
        <v>2919873</v>
      </c>
      <c r="E48" s="25">
        <v>5865567</v>
      </c>
      <c r="F48" s="30">
        <v>9403124</v>
      </c>
    </row>
    <row r="49" spans="1:6" ht="19.5" x14ac:dyDescent="0.5">
      <c r="A49" s="29" t="s">
        <v>106</v>
      </c>
      <c r="B49" s="25" t="s">
        <v>47</v>
      </c>
      <c r="C49" s="25" t="s">
        <v>47</v>
      </c>
      <c r="D49" s="25" t="s">
        <v>47</v>
      </c>
      <c r="E49" s="25">
        <v>2360032</v>
      </c>
      <c r="F49" s="30">
        <v>1780020</v>
      </c>
    </row>
    <row r="50" spans="1:6" ht="19.5" x14ac:dyDescent="0.5">
      <c r="A50" s="29" t="s">
        <v>107</v>
      </c>
      <c r="B50" s="25">
        <v>18430108</v>
      </c>
      <c r="C50" s="25">
        <v>20941675</v>
      </c>
      <c r="D50" s="25">
        <v>23191486</v>
      </c>
      <c r="E50" s="25" t="s">
        <v>47</v>
      </c>
      <c r="F50" s="30" t="s">
        <v>47</v>
      </c>
    </row>
    <row r="51" spans="1:6" ht="19.5" x14ac:dyDescent="0.5">
      <c r="A51" s="29" t="s">
        <v>49</v>
      </c>
      <c r="B51" s="25">
        <v>6370855</v>
      </c>
      <c r="C51" s="25">
        <v>4262129</v>
      </c>
      <c r="D51" s="25">
        <v>3200122</v>
      </c>
      <c r="E51" s="25">
        <v>3040035</v>
      </c>
      <c r="F51" s="30">
        <v>3171406</v>
      </c>
    </row>
    <row r="52" spans="1:6" ht="19.5" x14ac:dyDescent="0.5">
      <c r="A52" s="29" t="s">
        <v>108</v>
      </c>
      <c r="B52" s="25" t="s">
        <v>47</v>
      </c>
      <c r="C52" s="25">
        <v>2000000</v>
      </c>
      <c r="D52" s="25">
        <v>2150094</v>
      </c>
      <c r="E52" s="25" t="s">
        <v>47</v>
      </c>
      <c r="F52" s="30" t="s">
        <v>47</v>
      </c>
    </row>
    <row r="53" spans="1:6" ht="19.5" x14ac:dyDescent="0.5">
      <c r="A53" s="29" t="s">
        <v>109</v>
      </c>
      <c r="B53" s="25">
        <v>562047</v>
      </c>
      <c r="C53" s="25">
        <v>1204624</v>
      </c>
      <c r="D53" s="25">
        <v>1012654</v>
      </c>
      <c r="E53" s="25">
        <v>997396</v>
      </c>
      <c r="F53" s="30">
        <v>1074277</v>
      </c>
    </row>
    <row r="54" spans="1:6" ht="19.5" x14ac:dyDescent="0.5">
      <c r="A54" s="29" t="s">
        <v>110</v>
      </c>
      <c r="B54" s="25" t="s">
        <v>47</v>
      </c>
      <c r="C54" s="25">
        <v>23748299</v>
      </c>
      <c r="D54" s="25">
        <v>5295964</v>
      </c>
      <c r="E54" s="25" t="s">
        <v>47</v>
      </c>
      <c r="F54" s="30" t="s">
        <v>47</v>
      </c>
    </row>
    <row r="55" spans="1:6" ht="19.5" x14ac:dyDescent="0.5">
      <c r="A55" s="29" t="s">
        <v>111</v>
      </c>
      <c r="B55" s="25">
        <v>2239032</v>
      </c>
      <c r="C55" s="25" t="s">
        <v>47</v>
      </c>
      <c r="D55" s="25">
        <v>1238286</v>
      </c>
      <c r="E55" s="25" t="s">
        <v>47</v>
      </c>
      <c r="F55" s="30" t="s">
        <v>47</v>
      </c>
    </row>
    <row r="56" spans="1:6" ht="20.25" thickBot="1" x14ac:dyDescent="0.55000000000000004">
      <c r="A56" s="65" t="s">
        <v>88</v>
      </c>
      <c r="B56" s="66">
        <v>19397379</v>
      </c>
      <c r="C56" s="66">
        <v>16995131</v>
      </c>
      <c r="D56" s="66">
        <v>5297619</v>
      </c>
      <c r="E56" s="66">
        <v>4745763</v>
      </c>
      <c r="F56" s="6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قثابت</vt:lpstr>
      <vt:lpstr>قزوین</vt:lpstr>
      <vt:lpstr>قهکمت</vt:lpstr>
      <vt:lpstr>قشکر</vt:lpstr>
      <vt:lpstr>قشیر</vt:lpstr>
      <vt:lpstr>قلرست</vt:lpstr>
      <vt:lpstr>قشهد</vt:lpstr>
      <vt:lpstr>قصفها</vt:lpstr>
      <vt:lpstr>قمرو</vt:lpstr>
      <vt:lpstr>قچار</vt:lpstr>
      <vt:lpstr>قپیرا</vt:lpstr>
      <vt:lpstr>قنیشا</vt:lpstr>
      <vt:lpstr>صنعت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h.kooshki</dc:creator>
  <cp:lastModifiedBy>HAMID</cp:lastModifiedBy>
  <dcterms:created xsi:type="dcterms:W3CDTF">2019-08-18T03:52:09Z</dcterms:created>
  <dcterms:modified xsi:type="dcterms:W3CDTF">2019-08-22T19:30:15Z</dcterms:modified>
</cp:coreProperties>
</file>