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صورت سود وزیان" sheetId="1" r:id="rId1"/>
    <sheet name="پنل" sheetId="2" r:id="rId2"/>
    <sheet name="درامد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C32" i="1"/>
  <c r="C16"/>
  <c r="C9"/>
  <c r="C14"/>
  <c r="C12"/>
  <c r="C6"/>
  <c r="C5"/>
  <c r="C8"/>
  <c r="C10"/>
  <c r="D4" i="2"/>
  <c r="C7" i="1" l="1"/>
  <c r="C11" s="1"/>
  <c r="C15" s="1"/>
  <c r="J4" i="3"/>
  <c r="I4"/>
  <c r="D8" i="2"/>
  <c r="D7"/>
  <c r="C44" i="1"/>
  <c r="K5" i="3"/>
  <c r="K6"/>
  <c r="K7"/>
  <c r="K8"/>
  <c r="K9"/>
  <c r="K10"/>
  <c r="I5"/>
  <c r="I6"/>
  <c r="I7"/>
  <c r="I8"/>
  <c r="I9"/>
  <c r="I10"/>
  <c r="J5"/>
  <c r="J6"/>
  <c r="J7"/>
  <c r="J8"/>
  <c r="J9"/>
  <c r="J10"/>
  <c r="F11"/>
  <c r="D11" i="2"/>
  <c r="C17" i="1" l="1"/>
  <c r="C19" s="1"/>
  <c r="C31" s="1"/>
  <c r="C34" s="1"/>
  <c r="C35" s="1"/>
  <c r="K4" i="3"/>
  <c r="K11" s="1"/>
  <c r="C37" i="1" l="1"/>
  <c r="C43"/>
  <c r="D13" i="2" l="1"/>
  <c r="C46" i="1"/>
</calcChain>
</file>

<file path=xl/sharedStrings.xml><?xml version="1.0" encoding="utf-8"?>
<sst xmlns="http://schemas.openxmlformats.org/spreadsheetml/2006/main" count="160" uniqueCount="84">
  <si>
    <t>شرح</t>
  </si>
  <si>
    <t>۱۳۹۷/۰۶/۳۱</t>
  </si>
  <si>
    <t>۱۳۹۶/۰۶/۳۱</t>
  </si>
  <si>
    <t>دوره منتهی به</t>
  </si>
  <si>
    <t>سود (زیان) خالص</t>
  </si>
  <si>
    <t>درآمدهای عملیاتی</t>
  </si>
  <si>
    <t>بهای تمام ‌شده درآمدهای عملیاتی</t>
  </si>
  <si>
    <t>سود (زیان) ناخالص</t>
  </si>
  <si>
    <t>هزینه‌های فروش، اداری و عمومی</t>
  </si>
  <si>
    <t>سایر درآمدهای عملیاتی</t>
  </si>
  <si>
    <t>سایر هزینه‌های عملیاتی</t>
  </si>
  <si>
    <t>سود (زیان) عملیاتی</t>
  </si>
  <si>
    <t>هزینه‌های مالی</t>
  </si>
  <si>
    <t>سایر درآمدها و هزینه‌های غیرعملیاتی- درآمد سرمایه‌گذاری‌ها</t>
  </si>
  <si>
    <t>سایر درآمدها و هزینه‌های غیرعملیاتی- اقلام متفرقه</t>
  </si>
  <si>
    <t>سود (زیان) عملیات در حال تداوم قبل از مالیات</t>
  </si>
  <si>
    <t>مالیات بر درآمد</t>
  </si>
  <si>
    <t>سود (زیان) خالص عملیات در حال تداوم</t>
  </si>
  <si>
    <t>سود (زیان) عملیات متوقف ‌شده پس از اثر مالیاتی</t>
  </si>
  <si>
    <t>سود (زیان) پایه هر سهم</t>
  </si>
  <si>
    <t>سود (زیان) پایه هر سهم ناشی از عملیات در حال تداوم- عملیاتی</t>
  </si>
  <si>
    <t>سود (زیان) پایه هر سهم ناشی از عملیات در حال تداوم- غیرعملیاتی</t>
  </si>
  <si>
    <t>سود (زیان) پایه هر سهم ناشی از عملیات متوقف‌ شده</t>
  </si>
  <si>
    <t>سود (زیان) تقلیل یافته هر سهم</t>
  </si>
  <si>
    <t>سود (زیان) تقلیل یافته هر سهم ناشی از عملیات در حال تداوم- عملیاتی</t>
  </si>
  <si>
    <t>سود (زیان) تقلیل یافته هر سهم ناشی از عملیات در حال تداوم- غیرعملیاتی</t>
  </si>
  <si>
    <t>سود (زیان) تقلیل یافته هر سهم ناشی از عملیات متوقف ‌شده</t>
  </si>
  <si>
    <t>گردش حساب سود (زیان) انباشته</t>
  </si>
  <si>
    <t>سود (زیان) انباشته ابتدای دوره</t>
  </si>
  <si>
    <t>تعدیلات سنواتی</t>
  </si>
  <si>
    <t>سود (زیان) انباشته ابتدای دوره تعدیل ‌شده</t>
  </si>
  <si>
    <t>سود سهام‌ مصوب</t>
  </si>
  <si>
    <t>تغییرات سرمایه از محل سود (زیان) انباشته</t>
  </si>
  <si>
    <t>سود (زیان) انباشته ابتدای دوره تخصیص نیافته</t>
  </si>
  <si>
    <t>انتقال از سایر اقلام حقوق صاحبان سهام</t>
  </si>
  <si>
    <t>سود قابل تخصیص</t>
  </si>
  <si>
    <t>انتقال به اندوخته‌ قانوني‌</t>
  </si>
  <si>
    <t>انتقال به سایر اندوخته‌ها</t>
  </si>
  <si>
    <t>سود (زیان) انباشته‌ پايان‌ دوره</t>
  </si>
  <si>
    <t>سود (زیان) خالص هر سهم– ریال</t>
  </si>
  <si>
    <t>سرمایه</t>
  </si>
  <si>
    <t>واقعی دوره منتهی به ۱۳۹۷/۰۶/۳۱</t>
  </si>
  <si>
    <t>۱۳۹۵/۰۶/۳۱</t>
  </si>
  <si>
    <t>۱۳۹۴/۰۶/۳۱</t>
  </si>
  <si>
    <t>شکر تولیدی از چغندر</t>
  </si>
  <si>
    <t>تن</t>
  </si>
  <si>
    <t>نرخ فروش شکر</t>
  </si>
  <si>
    <t>تن / ریال</t>
  </si>
  <si>
    <t>نرخ فروش تفاله</t>
  </si>
  <si>
    <t>نرخ فروش ملاس</t>
  </si>
  <si>
    <t>نرخ خرید چغندر</t>
  </si>
  <si>
    <t>مقدار مصرف چغندر</t>
  </si>
  <si>
    <t>سود هر سهم</t>
  </si>
  <si>
    <t>ریال</t>
  </si>
  <si>
    <t>قیمت سهم</t>
  </si>
  <si>
    <t>نام محصول</t>
  </si>
  <si>
    <t>واحد</t>
  </si>
  <si>
    <t>مقدار/تعداد فروش</t>
  </si>
  <si>
    <t>نرخ فروش (ریال)</t>
  </si>
  <si>
    <t>مبلغ فروش (میلیون ریال)</t>
  </si>
  <si>
    <t>شکر سفيد توليدي از چغندر</t>
  </si>
  <si>
    <t>تفاله خشک</t>
  </si>
  <si>
    <t>تفاله تر</t>
  </si>
  <si>
    <t>ملاس</t>
  </si>
  <si>
    <t>شکر سفيد خريداري</t>
  </si>
  <si>
    <t>شکر کارتني (خريداري)</t>
  </si>
  <si>
    <t>کيلو</t>
  </si>
  <si>
    <t>تفاله خشک سهميه چغندرکاران</t>
  </si>
  <si>
    <t>جمع</t>
  </si>
  <si>
    <t>از اول سال مالی تا 31-4-98</t>
  </si>
  <si>
    <t>مرداد</t>
  </si>
  <si>
    <t>شهریور</t>
  </si>
  <si>
    <t>تولبد مطابق سال گذشته</t>
  </si>
  <si>
    <t>نرخ فروش</t>
  </si>
  <si>
    <t>مبلغ</t>
  </si>
  <si>
    <t>P/E گروه</t>
  </si>
  <si>
    <t>فروش کل سال</t>
  </si>
  <si>
    <t>درامد</t>
  </si>
  <si>
    <t>کارشناسی ۱۳۹8/۰۶/۳۱</t>
  </si>
  <si>
    <t>قیمت سهم  براساس p.e  گروه</t>
  </si>
  <si>
    <t>۱۳۹۸/۰۳/۳۱</t>
  </si>
  <si>
    <t>۱۳۹۷/۰۳/۳۱</t>
  </si>
  <si>
    <t>--</t>
  </si>
  <si>
    <t>حسابرسی نشده منتهی ب 9 ماه اول سال مالی</t>
  </si>
</sst>
</file>

<file path=xl/styles.xml><?xml version="1.0" encoding="utf-8"?>
<styleSheet xmlns="http://schemas.openxmlformats.org/spreadsheetml/2006/main">
  <numFmts count="2">
    <numFmt numFmtId="164" formatCode="[$-3000401]#,##0"/>
    <numFmt numFmtId="165" formatCode="[$-3000401]0"/>
  </numFmts>
  <fonts count="15"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12.1"/>
      <color rgb="FFFFFFFF"/>
      <name val="Tahoma"/>
      <family val="2"/>
    </font>
    <font>
      <sz val="8"/>
      <color rgb="FF006400"/>
      <name val="Tahoma"/>
      <family val="2"/>
    </font>
    <font>
      <b/>
      <sz val="8"/>
      <color rgb="FF555555"/>
      <name val="Tahoma"/>
      <family val="2"/>
    </font>
    <font>
      <sz val="8"/>
      <color rgb="FF333333"/>
      <name val="Tahoma"/>
      <family val="2"/>
    </font>
    <font>
      <sz val="8"/>
      <color rgb="FF555555"/>
      <name val="Tahoma"/>
      <family val="2"/>
    </font>
    <font>
      <sz val="8"/>
      <color rgb="FFFF0000"/>
      <name val="Tahoma"/>
      <family val="2"/>
    </font>
    <font>
      <sz val="9"/>
      <color rgb="FF055274"/>
      <name val="Tahoma"/>
      <family val="2"/>
    </font>
    <font>
      <b/>
      <sz val="9"/>
      <color rgb="FFFFFFFF"/>
      <name val="Tahoma"/>
      <family val="2"/>
    </font>
    <font>
      <sz val="9"/>
      <color rgb="FF555555"/>
      <name val="Tahoma"/>
      <family val="2"/>
    </font>
    <font>
      <sz val="9"/>
      <color rgb="FF555555"/>
      <name val="B Nazanin"/>
      <charset val="178"/>
    </font>
    <font>
      <sz val="11"/>
      <color theme="1"/>
      <name val="B Nazanin"/>
      <charset val="178"/>
    </font>
    <font>
      <sz val="12.1"/>
      <color rgb="FFFFFFFF"/>
      <name val="B Nazanin"/>
      <charset val="178"/>
    </font>
    <font>
      <sz val="8"/>
      <color rgb="FF008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007EC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4EBF8"/>
        <bgColor indexed="64"/>
      </patternFill>
    </fill>
    <fill>
      <patternFill patternType="solid">
        <fgColor rgb="FFFEE2A0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D0E4F5"/>
        <bgColor indexed="64"/>
      </patternFill>
    </fill>
    <fill>
      <patternFill patternType="solid">
        <fgColor rgb="FF9ED9EB"/>
        <bgColor indexed="64"/>
      </patternFill>
    </fill>
  </fills>
  <borders count="18">
    <border>
      <left/>
      <right/>
      <top/>
      <bottom/>
      <diagonal/>
    </border>
    <border>
      <left style="medium">
        <color rgb="FFFFFFFF"/>
      </left>
      <right style="medium">
        <color rgb="FFCCCCCC"/>
      </right>
      <top style="medium">
        <color rgb="FFCCCCCC"/>
      </top>
      <bottom/>
      <diagonal/>
    </border>
    <border>
      <left style="medium">
        <color rgb="FFBCBCBC"/>
      </left>
      <right style="medium">
        <color rgb="FFCCCCCC"/>
      </right>
      <top/>
      <bottom/>
      <diagonal/>
    </border>
    <border>
      <left style="medium">
        <color rgb="FFD3D3D3"/>
      </left>
      <right style="medium">
        <color rgb="FFCCCCCC"/>
      </right>
      <top/>
      <bottom/>
      <diagonal/>
    </border>
    <border>
      <left style="medium">
        <color rgb="FFD3D3D3"/>
      </left>
      <right style="medium">
        <color rgb="FFCCCCCC"/>
      </right>
      <top/>
      <bottom style="medium">
        <color rgb="FFD3D3D3"/>
      </bottom>
      <diagonal/>
    </border>
    <border>
      <left style="medium">
        <color rgb="FFBCBCBC"/>
      </left>
      <right style="medium">
        <color rgb="FFCCCCCC"/>
      </right>
      <top/>
      <bottom style="medium">
        <color rgb="FFD3D3D3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/>
      <bottom/>
      <diagonal/>
    </border>
    <border>
      <left style="medium">
        <color rgb="FFBBBBBB"/>
      </left>
      <right style="medium">
        <color rgb="FFBBBBBB"/>
      </right>
      <top style="medium">
        <color rgb="FFBBBBBB"/>
      </top>
      <bottom style="medium">
        <color rgb="FFBBBBBB"/>
      </bottom>
      <diagonal/>
    </border>
    <border>
      <left style="medium">
        <color rgb="FFBBBBBB"/>
      </left>
      <right/>
      <top/>
      <bottom style="medium">
        <color rgb="FFBBBBBB"/>
      </bottom>
      <diagonal/>
    </border>
    <border>
      <left/>
      <right style="medium">
        <color rgb="FFBBBBBB"/>
      </right>
      <top/>
      <bottom style="medium">
        <color rgb="FFBBBBBB"/>
      </bottom>
      <diagonal/>
    </border>
    <border>
      <left/>
      <right/>
      <top/>
      <bottom style="medium">
        <color rgb="FFBBBBBB"/>
      </bottom>
      <diagonal/>
    </border>
    <border>
      <left style="medium">
        <color rgb="FFBBBBBB"/>
      </left>
      <right/>
      <top/>
      <bottom/>
      <diagonal/>
    </border>
    <border>
      <left style="medium">
        <color rgb="FFBBBBBB"/>
      </left>
      <right style="medium">
        <color rgb="FFBBBBBB"/>
      </right>
      <top/>
      <bottom/>
      <diagonal/>
    </border>
    <border>
      <left style="medium">
        <color rgb="FFBBBBBB"/>
      </left>
      <right style="medium">
        <color rgb="FFBBBBBB"/>
      </right>
      <top/>
      <bottom style="medium">
        <color rgb="FFBBBBBB"/>
      </bottom>
      <diagonal/>
    </border>
    <border>
      <left/>
      <right style="medium">
        <color rgb="FFD3D3D3"/>
      </right>
      <top/>
      <bottom/>
      <diagonal/>
    </border>
    <border>
      <left style="medium">
        <color rgb="FFBCBCBC"/>
      </left>
      <right style="medium">
        <color rgb="FFD3D3D3"/>
      </right>
      <top/>
      <bottom/>
      <diagonal/>
    </border>
    <border>
      <left style="medium">
        <color rgb="FFBCBCBC"/>
      </left>
      <right style="medium">
        <color rgb="FFD3D3D3"/>
      </right>
      <top/>
      <bottom style="medium">
        <color rgb="FFD3D3D3"/>
      </bottom>
      <diagonal/>
    </border>
  </borders>
  <cellStyleXfs count="2">
    <xf numFmtId="0" fontId="0" fillId="0" borderId="0"/>
    <xf numFmtId="0" fontId="3" fillId="3" borderId="6" applyFont="0" applyFill="0">
      <alignment horizontal="center" vertical="center" wrapText="1"/>
    </xf>
  </cellStyleXfs>
  <cellXfs count="6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165" fontId="7" fillId="3" borderId="2" xfId="0" applyNumberFormat="1" applyFont="1" applyFill="1" applyBorder="1" applyAlignment="1">
      <alignment horizontal="center" vertical="center" wrapText="1"/>
    </xf>
    <xf numFmtId="164" fontId="5" fillId="5" borderId="2" xfId="0" applyNumberFormat="1" applyFont="1" applyFill="1" applyBorder="1" applyAlignment="1">
      <alignment horizontal="center" vertical="center" wrapText="1"/>
    </xf>
    <xf numFmtId="165" fontId="5" fillId="3" borderId="2" xfId="0" applyNumberFormat="1" applyFont="1" applyFill="1" applyBorder="1" applyAlignment="1">
      <alignment horizontal="center" vertical="center" wrapText="1"/>
    </xf>
    <xf numFmtId="165" fontId="5" fillId="5" borderId="2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justify" vertical="center" wrapText="1"/>
    </xf>
    <xf numFmtId="0" fontId="4" fillId="4" borderId="3" xfId="0" applyFont="1" applyFill="1" applyBorder="1" applyAlignment="1">
      <alignment horizontal="justify" vertical="center" wrapText="1"/>
    </xf>
    <xf numFmtId="0" fontId="6" fillId="4" borderId="3" xfId="0" applyFont="1" applyFill="1" applyBorder="1" applyAlignment="1">
      <alignment horizontal="justify" vertical="center" wrapText="1"/>
    </xf>
    <xf numFmtId="0" fontId="6" fillId="5" borderId="3" xfId="0" applyFont="1" applyFill="1" applyBorder="1" applyAlignment="1">
      <alignment horizontal="justify" vertical="center" wrapText="1"/>
    </xf>
    <xf numFmtId="0" fontId="1" fillId="6" borderId="3" xfId="0" applyFont="1" applyFill="1" applyBorder="1" applyAlignment="1">
      <alignment horizontal="justify" vertical="center" wrapText="1"/>
    </xf>
    <xf numFmtId="0" fontId="6" fillId="5" borderId="4" xfId="0" applyFont="1" applyFill="1" applyBorder="1" applyAlignment="1">
      <alignment horizontal="justify" vertical="center" wrapText="1"/>
    </xf>
    <xf numFmtId="164" fontId="5" fillId="5" borderId="5" xfId="0" applyNumberFormat="1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justify" vertical="center" wrapText="1"/>
    </xf>
    <xf numFmtId="0" fontId="6" fillId="4" borderId="7" xfId="0" applyFont="1" applyFill="1" applyBorder="1" applyAlignment="1">
      <alignment horizontal="justify" vertical="center" wrapText="1"/>
    </xf>
    <xf numFmtId="0" fontId="6" fillId="5" borderId="7" xfId="0" applyFont="1" applyFill="1" applyBorder="1" applyAlignment="1">
      <alignment horizontal="justify" vertical="center" wrapText="1"/>
    </xf>
    <xf numFmtId="164" fontId="8" fillId="7" borderId="8" xfId="0" applyNumberFormat="1" applyFont="1" applyFill="1" applyBorder="1" applyAlignment="1">
      <alignment horizontal="right" wrapText="1"/>
    </xf>
    <xf numFmtId="164" fontId="8" fillId="7" borderId="8" xfId="0" applyNumberFormat="1" applyFont="1" applyFill="1" applyBorder="1" applyAlignment="1">
      <alignment horizontal="center" wrapText="1"/>
    </xf>
    <xf numFmtId="164" fontId="8" fillId="8" borderId="8" xfId="0" applyNumberFormat="1" applyFont="1" applyFill="1" applyBorder="1" applyAlignment="1">
      <alignment horizontal="right" wrapText="1"/>
    </xf>
    <xf numFmtId="164" fontId="8" fillId="8" borderId="8" xfId="0" applyNumberFormat="1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0" fillId="9" borderId="8" xfId="0" applyFont="1" applyFill="1" applyBorder="1" applyAlignment="1">
      <alignment horizontal="center" vertical="center" wrapText="1"/>
    </xf>
    <xf numFmtId="164" fontId="10" fillId="9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3" borderId="14" xfId="0" applyFont="1" applyFill="1" applyBorder="1" applyAlignment="1">
      <alignment horizontal="center" vertical="center" wrapText="1"/>
    </xf>
    <xf numFmtId="164" fontId="11" fillId="3" borderId="14" xfId="0" applyNumberFormat="1" applyFont="1" applyFill="1" applyBorder="1" applyAlignment="1">
      <alignment horizontal="center" vertical="center" wrapText="1"/>
    </xf>
    <xf numFmtId="3" fontId="11" fillId="3" borderId="8" xfId="0" applyNumberFormat="1" applyFont="1" applyFill="1" applyBorder="1" applyAlignment="1">
      <alignment horizontal="center" wrapText="1"/>
    </xf>
    <xf numFmtId="0" fontId="11" fillId="3" borderId="8" xfId="0" applyFont="1" applyFill="1" applyBorder="1" applyAlignment="1">
      <alignment horizontal="center" vertical="center" wrapText="1"/>
    </xf>
    <xf numFmtId="164" fontId="11" fillId="3" borderId="8" xfId="0" applyNumberFormat="1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wrapText="1"/>
    </xf>
    <xf numFmtId="0" fontId="12" fillId="0" borderId="0" xfId="0" applyFont="1" applyAlignment="1">
      <alignment horizontal="center" vertical="center"/>
    </xf>
    <xf numFmtId="164" fontId="0" fillId="0" borderId="0" xfId="0" applyNumberFormat="1"/>
    <xf numFmtId="1" fontId="0" fillId="0" borderId="0" xfId="0" applyNumberFormat="1"/>
    <xf numFmtId="1" fontId="9" fillId="2" borderId="13" xfId="0" applyNumberFormat="1" applyFont="1" applyFill="1" applyBorder="1" applyAlignment="1">
      <alignment horizontal="center" vertical="center" wrapText="1"/>
    </xf>
    <xf numFmtId="164" fontId="12" fillId="0" borderId="0" xfId="0" applyNumberFormat="1" applyFont="1" applyAlignment="1">
      <alignment horizontal="center"/>
    </xf>
    <xf numFmtId="164" fontId="12" fillId="0" borderId="0" xfId="0" applyNumberFormat="1" applyFont="1"/>
    <xf numFmtId="0" fontId="13" fillId="2" borderId="1" xfId="0" applyFont="1" applyFill="1" applyBorder="1" applyAlignment="1">
      <alignment horizontal="center" vertical="center" wrapText="1"/>
    </xf>
    <xf numFmtId="164" fontId="8" fillId="8" borderId="8" xfId="0" applyNumberFormat="1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165" fontId="14" fillId="3" borderId="2" xfId="0" applyNumberFormat="1" applyFont="1" applyFill="1" applyBorder="1" applyAlignment="1">
      <alignment horizontal="center" vertical="center" wrapText="1"/>
    </xf>
    <xf numFmtId="165" fontId="14" fillId="5" borderId="2" xfId="0" applyNumberFormat="1" applyFont="1" applyFill="1" applyBorder="1" applyAlignment="1">
      <alignment horizontal="center" vertical="center" wrapText="1"/>
    </xf>
    <xf numFmtId="164" fontId="14" fillId="3" borderId="2" xfId="0" applyNumberFormat="1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3" borderId="15" xfId="0" applyFill="1" applyBorder="1"/>
    <xf numFmtId="0" fontId="5" fillId="3" borderId="16" xfId="0" applyFont="1" applyFill="1" applyBorder="1" applyAlignment="1">
      <alignment horizontal="center" vertical="center" wrapText="1"/>
    </xf>
    <xf numFmtId="164" fontId="5" fillId="3" borderId="16" xfId="0" applyNumberFormat="1" applyFont="1" applyFill="1" applyBorder="1" applyAlignment="1">
      <alignment horizontal="center" vertical="center" wrapText="1"/>
    </xf>
    <xf numFmtId="164" fontId="7" fillId="3" borderId="16" xfId="0" applyNumberFormat="1" applyFont="1" applyFill="1" applyBorder="1" applyAlignment="1">
      <alignment horizontal="center" vertical="center" wrapText="1"/>
    </xf>
    <xf numFmtId="164" fontId="5" fillId="5" borderId="16" xfId="0" applyNumberFormat="1" applyFont="1" applyFill="1" applyBorder="1" applyAlignment="1">
      <alignment horizontal="center" vertical="center" wrapText="1"/>
    </xf>
    <xf numFmtId="165" fontId="5" fillId="3" borderId="16" xfId="0" applyNumberFormat="1" applyFont="1" applyFill="1" applyBorder="1" applyAlignment="1">
      <alignment horizontal="center" vertical="center" wrapText="1"/>
    </xf>
    <xf numFmtId="165" fontId="5" fillId="5" borderId="16" xfId="0" applyNumberFormat="1" applyFont="1" applyFill="1" applyBorder="1" applyAlignment="1">
      <alignment horizontal="center" vertical="center" wrapText="1"/>
    </xf>
    <xf numFmtId="165" fontId="7" fillId="3" borderId="16" xfId="0" applyNumberFormat="1" applyFont="1" applyFill="1" applyBorder="1" applyAlignment="1">
      <alignment horizontal="center" vertical="center" wrapText="1"/>
    </xf>
    <xf numFmtId="165" fontId="14" fillId="5" borderId="5" xfId="0" applyNumberFormat="1" applyFont="1" applyFill="1" applyBorder="1" applyAlignment="1">
      <alignment horizontal="center" vertical="center" wrapText="1"/>
    </xf>
    <xf numFmtId="164" fontId="5" fillId="5" borderId="17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Style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hehekmat(sood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سودوزیان"/>
      <sheetName val="تولید و فروش"/>
      <sheetName val="بهای تمام شده"/>
      <sheetName val="پنل"/>
      <sheetName val="درامد98"/>
    </sheetNames>
    <sheetDataSet>
      <sheetData sheetId="0"/>
      <sheetData sheetId="1">
        <row r="5">
          <cell r="I5">
            <v>21082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49"/>
  <sheetViews>
    <sheetView rightToLeft="1" tabSelected="1" topLeftCell="A39" workbookViewId="0">
      <selection activeCell="C47" sqref="C47"/>
    </sheetView>
  </sheetViews>
  <sheetFormatPr defaultRowHeight="15"/>
  <cols>
    <col min="2" max="2" width="39" bestFit="1" customWidth="1"/>
    <col min="3" max="4" width="39" customWidth="1"/>
    <col min="5" max="5" width="22.85546875" bestFit="1" customWidth="1"/>
    <col min="6" max="6" width="13.42578125" bestFit="1" customWidth="1"/>
  </cols>
  <sheetData>
    <row r="1" spans="2:15" ht="15.75" thickBot="1"/>
    <row r="2" spans="2:15" ht="30">
      <c r="B2" s="1" t="s">
        <v>0</v>
      </c>
      <c r="C2" s="41" t="s">
        <v>78</v>
      </c>
      <c r="D2" s="41" t="s">
        <v>83</v>
      </c>
      <c r="E2" s="1" t="s">
        <v>41</v>
      </c>
      <c r="F2" s="1" t="s">
        <v>2</v>
      </c>
      <c r="G2" s="1" t="s">
        <v>42</v>
      </c>
      <c r="H2" s="1" t="s">
        <v>43</v>
      </c>
    </row>
    <row r="3" spans="2:15">
      <c r="B3" s="10" t="s">
        <v>3</v>
      </c>
      <c r="C3" s="3"/>
      <c r="D3" s="2" t="s">
        <v>81</v>
      </c>
      <c r="E3" s="2" t="s">
        <v>1</v>
      </c>
      <c r="F3" s="2" t="s">
        <v>2</v>
      </c>
      <c r="G3" s="2" t="s">
        <v>42</v>
      </c>
      <c r="H3" s="2" t="s">
        <v>43</v>
      </c>
    </row>
    <row r="4" spans="2:15">
      <c r="B4" s="11" t="s">
        <v>4</v>
      </c>
      <c r="C4" s="3"/>
      <c r="D4" s="3"/>
      <c r="E4" s="3"/>
      <c r="F4" s="3"/>
      <c r="G4" s="3"/>
      <c r="H4" s="3"/>
    </row>
    <row r="5" spans="2:15">
      <c r="B5" s="12" t="s">
        <v>5</v>
      </c>
      <c r="C5" s="4">
        <f>درامد!K11</f>
        <v>2343714.722662</v>
      </c>
      <c r="D5" s="4">
        <v>2188518</v>
      </c>
      <c r="E5" s="4">
        <v>2056595</v>
      </c>
      <c r="F5" s="4">
        <v>2006027</v>
      </c>
      <c r="G5" s="4">
        <v>975447</v>
      </c>
      <c r="H5" s="4">
        <v>872508</v>
      </c>
    </row>
    <row r="6" spans="2:15">
      <c r="B6" s="12" t="s">
        <v>6</v>
      </c>
      <c r="C6" s="5">
        <f>D6/D5*C5</f>
        <v>-1740959.3046428082</v>
      </c>
      <c r="D6" s="5">
        <v>-1625676</v>
      </c>
      <c r="E6" s="5">
        <v>-1614567</v>
      </c>
      <c r="F6" s="5">
        <v>-1730691</v>
      </c>
      <c r="G6" s="5">
        <v>-864214</v>
      </c>
      <c r="H6" s="5">
        <v>-707640</v>
      </c>
    </row>
    <row r="7" spans="2:15">
      <c r="B7" s="13" t="s">
        <v>7</v>
      </c>
      <c r="C7" s="7">
        <f>SUM(C5+C6)</f>
        <v>602755.41801919183</v>
      </c>
      <c r="D7" s="7">
        <v>562842</v>
      </c>
      <c r="E7" s="7">
        <v>442028</v>
      </c>
      <c r="F7" s="7">
        <v>275336</v>
      </c>
      <c r="G7" s="7">
        <v>111233</v>
      </c>
      <c r="H7" s="7">
        <v>164868</v>
      </c>
    </row>
    <row r="8" spans="2:15">
      <c r="B8" s="12" t="s">
        <v>8</v>
      </c>
      <c r="C8" s="5">
        <f>E8</f>
        <v>-39477</v>
      </c>
      <c r="D8" s="5">
        <v>-39037</v>
      </c>
      <c r="E8" s="5">
        <v>-39477</v>
      </c>
      <c r="F8" s="5">
        <v>-52297</v>
      </c>
      <c r="G8" s="5">
        <v>-26629</v>
      </c>
      <c r="H8" s="5">
        <v>-26279</v>
      </c>
      <c r="K8" s="51" t="s">
        <v>80</v>
      </c>
      <c r="L8" s="2" t="s">
        <v>81</v>
      </c>
      <c r="M8" s="2"/>
      <c r="N8" s="2" t="s">
        <v>1</v>
      </c>
      <c r="O8" s="52"/>
    </row>
    <row r="9" spans="2:15" ht="31.5">
      <c r="B9" s="12" t="s">
        <v>9</v>
      </c>
      <c r="C9" s="8">
        <f>D9</f>
        <v>4343</v>
      </c>
      <c r="D9" s="4">
        <v>4343</v>
      </c>
      <c r="E9" s="8">
        <v>15688</v>
      </c>
      <c r="F9" s="4">
        <v>7860</v>
      </c>
      <c r="G9" s="4">
        <v>21876</v>
      </c>
      <c r="H9" s="4">
        <v>1753</v>
      </c>
      <c r="K9" s="11" t="s">
        <v>4</v>
      </c>
      <c r="L9" s="3"/>
      <c r="M9" s="3"/>
      <c r="N9" s="46"/>
      <c r="O9" s="53"/>
    </row>
    <row r="10" spans="2:15" ht="21">
      <c r="B10" s="12" t="s">
        <v>10</v>
      </c>
      <c r="C10" s="8">
        <f>0</f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K10" s="12" t="s">
        <v>5</v>
      </c>
      <c r="L10" s="4">
        <v>2188518</v>
      </c>
      <c r="M10" s="4">
        <v>1390285</v>
      </c>
      <c r="N10" s="47">
        <v>57</v>
      </c>
      <c r="O10" s="54">
        <v>2375659</v>
      </c>
    </row>
    <row r="11" spans="2:15" ht="42">
      <c r="B11" s="13" t="s">
        <v>11</v>
      </c>
      <c r="C11" s="7">
        <f>SUM(C7:C10)</f>
        <v>567621.41801919183</v>
      </c>
      <c r="D11" s="7">
        <v>528148</v>
      </c>
      <c r="E11" s="7">
        <v>418239</v>
      </c>
      <c r="F11" s="7">
        <v>230899</v>
      </c>
      <c r="G11" s="7">
        <v>106480</v>
      </c>
      <c r="H11" s="7">
        <v>140342</v>
      </c>
      <c r="K11" s="12" t="s">
        <v>6</v>
      </c>
      <c r="L11" s="5">
        <v>-1625676</v>
      </c>
      <c r="M11" s="5">
        <v>-1152098</v>
      </c>
      <c r="N11" s="47">
        <v>41</v>
      </c>
      <c r="O11" s="55">
        <v>-1933631</v>
      </c>
    </row>
    <row r="12" spans="2:15" ht="21">
      <c r="B12" s="12" t="s">
        <v>12</v>
      </c>
      <c r="C12" s="5">
        <f>D12*1.2</f>
        <v>-42118.799999999996</v>
      </c>
      <c r="D12" s="5">
        <v>-35099</v>
      </c>
      <c r="E12" s="5">
        <v>-3017</v>
      </c>
      <c r="F12" s="5">
        <v>-18362</v>
      </c>
      <c r="G12" s="5">
        <v>-20049</v>
      </c>
      <c r="H12" s="5">
        <v>-28804</v>
      </c>
      <c r="K12" s="13" t="s">
        <v>7</v>
      </c>
      <c r="L12" s="7">
        <v>562842</v>
      </c>
      <c r="M12" s="7">
        <v>238187</v>
      </c>
      <c r="N12" s="48">
        <v>136</v>
      </c>
      <c r="O12" s="56">
        <v>442028</v>
      </c>
    </row>
    <row r="13" spans="2:15" ht="42">
      <c r="B13" s="12" t="s">
        <v>13</v>
      </c>
      <c r="C13" s="4">
        <v>0</v>
      </c>
      <c r="D13" s="8">
        <v>0</v>
      </c>
      <c r="E13" s="4">
        <v>0</v>
      </c>
      <c r="F13" s="8">
        <v>0</v>
      </c>
      <c r="G13" s="8">
        <v>0</v>
      </c>
      <c r="H13" s="8">
        <v>0</v>
      </c>
      <c r="K13" s="12" t="s">
        <v>8</v>
      </c>
      <c r="L13" s="5">
        <v>-39037</v>
      </c>
      <c r="M13" s="5">
        <v>-21709</v>
      </c>
      <c r="N13" s="47">
        <v>80</v>
      </c>
      <c r="O13" s="55">
        <v>-39477</v>
      </c>
    </row>
    <row r="14" spans="2:15" ht="31.5">
      <c r="B14" s="12" t="s">
        <v>14</v>
      </c>
      <c r="C14" s="4">
        <f>D14</f>
        <v>60151</v>
      </c>
      <c r="D14" s="4">
        <v>60151</v>
      </c>
      <c r="E14" s="4">
        <v>24591</v>
      </c>
      <c r="F14" s="4">
        <v>8617</v>
      </c>
      <c r="G14" s="4">
        <v>3721</v>
      </c>
      <c r="H14" s="4">
        <v>6160</v>
      </c>
      <c r="K14" s="12" t="s">
        <v>9</v>
      </c>
      <c r="L14" s="4">
        <v>4343</v>
      </c>
      <c r="M14" s="4">
        <v>1247</v>
      </c>
      <c r="N14" s="47">
        <v>248</v>
      </c>
      <c r="O14" s="54">
        <v>15688</v>
      </c>
    </row>
    <row r="15" spans="2:15" ht="31.5">
      <c r="B15" s="14" t="s">
        <v>15</v>
      </c>
      <c r="C15" s="7">
        <f>SUM(C11:C14)</f>
        <v>585653.61801919178</v>
      </c>
      <c r="D15" s="7">
        <v>553200</v>
      </c>
      <c r="E15" s="7">
        <v>439813</v>
      </c>
      <c r="F15" s="7">
        <v>221154</v>
      </c>
      <c r="G15" s="7">
        <v>90152</v>
      </c>
      <c r="H15" s="7">
        <v>117698</v>
      </c>
      <c r="K15" s="12" t="s">
        <v>10</v>
      </c>
      <c r="L15" s="8">
        <v>0</v>
      </c>
      <c r="M15" s="8">
        <v>0</v>
      </c>
      <c r="N15" s="46" t="s">
        <v>82</v>
      </c>
      <c r="O15" s="57">
        <v>0</v>
      </c>
    </row>
    <row r="16" spans="2:15" ht="21">
      <c r="B16" s="12" t="s">
        <v>16</v>
      </c>
      <c r="C16" s="5">
        <f>D16/D15*C15</f>
        <v>-120433.75919353445</v>
      </c>
      <c r="D16" s="5">
        <v>-113760</v>
      </c>
      <c r="E16" s="5">
        <v>-117068</v>
      </c>
      <c r="F16" s="5">
        <v>-40108</v>
      </c>
      <c r="G16" s="5">
        <v>-19463</v>
      </c>
      <c r="H16" s="5">
        <v>-20958</v>
      </c>
      <c r="K16" s="13" t="s">
        <v>11</v>
      </c>
      <c r="L16" s="7">
        <v>528148</v>
      </c>
      <c r="M16" s="7">
        <v>217725</v>
      </c>
      <c r="N16" s="48">
        <v>143</v>
      </c>
      <c r="O16" s="56">
        <v>418239</v>
      </c>
    </row>
    <row r="17" spans="2:15" ht="21">
      <c r="B17" s="13" t="s">
        <v>17</v>
      </c>
      <c r="C17" s="7">
        <f>C15+C16</f>
        <v>465219.85882565734</v>
      </c>
      <c r="D17" s="7">
        <v>439440</v>
      </c>
      <c r="E17" s="7">
        <v>322745</v>
      </c>
      <c r="F17" s="7">
        <v>181046</v>
      </c>
      <c r="G17" s="7">
        <v>70689</v>
      </c>
      <c r="H17" s="7">
        <v>96740</v>
      </c>
      <c r="K17" s="12" t="s">
        <v>12</v>
      </c>
      <c r="L17" s="5">
        <v>-35099</v>
      </c>
      <c r="M17" s="5">
        <v>-2678</v>
      </c>
      <c r="N17" s="49">
        <v>1211</v>
      </c>
      <c r="O17" s="55">
        <v>-3017</v>
      </c>
    </row>
    <row r="18" spans="2:15" ht="73.5">
      <c r="B18" s="12" t="s">
        <v>18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K18" s="12" t="s">
        <v>13</v>
      </c>
      <c r="L18" s="8">
        <v>0</v>
      </c>
      <c r="M18" s="8">
        <v>0</v>
      </c>
      <c r="N18" s="46" t="s">
        <v>82</v>
      </c>
      <c r="O18" s="57">
        <v>0</v>
      </c>
    </row>
    <row r="19" spans="2:15" ht="63">
      <c r="B19" s="13" t="s">
        <v>4</v>
      </c>
      <c r="C19" s="7">
        <f>C17</f>
        <v>465219.85882565734</v>
      </c>
      <c r="D19" s="7">
        <v>439440</v>
      </c>
      <c r="E19" s="7">
        <v>322745</v>
      </c>
      <c r="F19" s="7">
        <v>181046</v>
      </c>
      <c r="G19" s="7">
        <v>70689</v>
      </c>
      <c r="H19" s="7">
        <v>96740</v>
      </c>
      <c r="K19" s="12" t="s">
        <v>14</v>
      </c>
      <c r="L19" s="4">
        <v>60151</v>
      </c>
      <c r="M19" s="4">
        <v>6917</v>
      </c>
      <c r="N19" s="47">
        <v>770</v>
      </c>
      <c r="O19" s="54">
        <v>24591</v>
      </c>
    </row>
    <row r="20" spans="2:15" ht="52.5">
      <c r="B20" s="11" t="s">
        <v>19</v>
      </c>
      <c r="C20" s="17"/>
      <c r="D20" s="3"/>
      <c r="E20" s="3"/>
      <c r="F20" s="3"/>
      <c r="G20" s="3"/>
      <c r="H20" s="3"/>
      <c r="K20" s="13" t="s">
        <v>15</v>
      </c>
      <c r="L20" s="7">
        <v>553200</v>
      </c>
      <c r="M20" s="7">
        <v>221964</v>
      </c>
      <c r="N20" s="48">
        <v>149</v>
      </c>
      <c r="O20" s="56">
        <v>439813</v>
      </c>
    </row>
    <row r="21" spans="2:15" ht="21">
      <c r="B21" s="12" t="s">
        <v>20</v>
      </c>
      <c r="C21" s="18"/>
      <c r="D21" s="4">
        <v>1448</v>
      </c>
      <c r="E21" s="8">
        <v>0</v>
      </c>
      <c r="F21" s="8">
        <v>0</v>
      </c>
      <c r="G21" s="8">
        <v>302</v>
      </c>
      <c r="H21" s="8">
        <v>0</v>
      </c>
      <c r="K21" s="12" t="s">
        <v>16</v>
      </c>
      <c r="L21" s="5">
        <v>-113760</v>
      </c>
      <c r="M21" s="5">
        <v>-44275</v>
      </c>
      <c r="N21" s="47">
        <v>157</v>
      </c>
      <c r="O21" s="55">
        <v>-117068</v>
      </c>
    </row>
    <row r="22" spans="2:15" ht="33.75" customHeight="1">
      <c r="B22" s="12" t="s">
        <v>21</v>
      </c>
      <c r="C22" s="18"/>
      <c r="D22" s="8">
        <v>158</v>
      </c>
      <c r="E22" s="8">
        <v>0</v>
      </c>
      <c r="F22" s="8">
        <v>0</v>
      </c>
      <c r="G22" s="6">
        <v>-43</v>
      </c>
      <c r="H22" s="8">
        <v>0</v>
      </c>
      <c r="K22" s="13" t="s">
        <v>17</v>
      </c>
      <c r="L22" s="7">
        <v>439440</v>
      </c>
      <c r="M22" s="7">
        <v>177689</v>
      </c>
      <c r="N22" s="48">
        <v>147</v>
      </c>
      <c r="O22" s="56">
        <v>322745</v>
      </c>
    </row>
    <row r="23" spans="2:15" ht="31.5" customHeight="1">
      <c r="B23" s="12" t="s">
        <v>22</v>
      </c>
      <c r="C23" s="18"/>
      <c r="D23" s="8">
        <v>0</v>
      </c>
      <c r="E23" s="8">
        <v>0</v>
      </c>
      <c r="F23" s="8">
        <v>0</v>
      </c>
      <c r="G23" s="8">
        <v>0</v>
      </c>
      <c r="H23" s="8">
        <v>0</v>
      </c>
      <c r="K23" s="12" t="s">
        <v>18</v>
      </c>
      <c r="L23" s="8">
        <v>0</v>
      </c>
      <c r="M23" s="8">
        <v>0</v>
      </c>
      <c r="N23" s="46" t="s">
        <v>82</v>
      </c>
      <c r="O23" s="57">
        <v>0</v>
      </c>
    </row>
    <row r="24" spans="2:15" ht="27.75" customHeight="1">
      <c r="B24" s="13" t="s">
        <v>19</v>
      </c>
      <c r="C24" s="19"/>
      <c r="D24" s="7">
        <v>1606</v>
      </c>
      <c r="E24" s="9">
        <v>0</v>
      </c>
      <c r="F24" s="9">
        <v>0</v>
      </c>
      <c r="G24" s="9">
        <v>259</v>
      </c>
      <c r="H24" s="9">
        <v>0</v>
      </c>
      <c r="K24" s="13" t="s">
        <v>4</v>
      </c>
      <c r="L24" s="7">
        <v>439440</v>
      </c>
      <c r="M24" s="7">
        <v>177689</v>
      </c>
      <c r="N24" s="48">
        <v>147</v>
      </c>
      <c r="O24" s="56">
        <v>322745</v>
      </c>
    </row>
    <row r="25" spans="2:15" ht="31.5">
      <c r="B25" s="11" t="s">
        <v>23</v>
      </c>
      <c r="C25" s="17"/>
      <c r="D25" s="3"/>
      <c r="E25" s="3"/>
      <c r="F25" s="3"/>
      <c r="G25" s="3"/>
      <c r="H25" s="3"/>
      <c r="K25" s="11" t="s">
        <v>19</v>
      </c>
      <c r="L25" s="3"/>
      <c r="M25" s="3"/>
      <c r="N25" s="46"/>
      <c r="O25" s="53"/>
    </row>
    <row r="26" spans="2:15" ht="28.5" customHeight="1">
      <c r="B26" s="12" t="s">
        <v>24</v>
      </c>
      <c r="C26" s="18"/>
      <c r="D26" s="8">
        <v>0</v>
      </c>
      <c r="E26" s="4">
        <v>1100</v>
      </c>
      <c r="F26" s="8">
        <v>688</v>
      </c>
      <c r="G26" s="8">
        <v>0</v>
      </c>
      <c r="H26" s="8">
        <v>0</v>
      </c>
      <c r="K26" s="12" t="s">
        <v>20</v>
      </c>
      <c r="L26" s="4">
        <v>1448</v>
      </c>
      <c r="M26" s="8">
        <v>796</v>
      </c>
      <c r="N26" s="47">
        <v>82</v>
      </c>
      <c r="O26" s="57">
        <v>0</v>
      </c>
    </row>
    <row r="27" spans="2:15" ht="34.5" customHeight="1">
      <c r="B27" s="12" t="s">
        <v>25</v>
      </c>
      <c r="C27" s="18"/>
      <c r="D27" s="8">
        <v>0</v>
      </c>
      <c r="E27" s="8">
        <v>0</v>
      </c>
      <c r="F27" s="8">
        <v>0</v>
      </c>
      <c r="G27" s="8">
        <v>0</v>
      </c>
      <c r="H27" s="8">
        <v>0</v>
      </c>
      <c r="K27" s="12" t="s">
        <v>21</v>
      </c>
      <c r="L27" s="8">
        <v>158</v>
      </c>
      <c r="M27" s="6">
        <v>-147</v>
      </c>
      <c r="N27" s="46" t="s">
        <v>82</v>
      </c>
      <c r="O27" s="57">
        <v>0</v>
      </c>
    </row>
    <row r="28" spans="2:15" ht="63">
      <c r="B28" s="12" t="s">
        <v>26</v>
      </c>
      <c r="C28" s="18"/>
      <c r="D28" s="8">
        <v>0</v>
      </c>
      <c r="E28" s="8">
        <v>80</v>
      </c>
      <c r="F28" s="6">
        <v>-26</v>
      </c>
      <c r="G28" s="8">
        <v>0</v>
      </c>
      <c r="H28" s="8">
        <v>0</v>
      </c>
      <c r="K28" s="12" t="s">
        <v>22</v>
      </c>
      <c r="L28" s="8">
        <v>0</v>
      </c>
      <c r="M28" s="8">
        <v>0</v>
      </c>
      <c r="N28" s="46" t="s">
        <v>82</v>
      </c>
      <c r="O28" s="57">
        <v>0</v>
      </c>
    </row>
    <row r="29" spans="2:15" ht="31.5">
      <c r="B29" s="13" t="s">
        <v>23</v>
      </c>
      <c r="C29" s="19"/>
      <c r="D29" s="9">
        <v>0</v>
      </c>
      <c r="E29" s="7">
        <v>1180</v>
      </c>
      <c r="F29" s="9">
        <v>662</v>
      </c>
      <c r="G29" s="9">
        <v>0</v>
      </c>
      <c r="H29" s="9">
        <v>0</v>
      </c>
      <c r="K29" s="13" t="s">
        <v>19</v>
      </c>
      <c r="L29" s="7">
        <v>1606</v>
      </c>
      <c r="M29" s="9">
        <v>649</v>
      </c>
      <c r="N29" s="48">
        <v>147</v>
      </c>
      <c r="O29" s="58">
        <v>0</v>
      </c>
    </row>
    <row r="30" spans="2:15" ht="18.75" customHeight="1">
      <c r="B30" s="11" t="s">
        <v>27</v>
      </c>
      <c r="C30" s="17"/>
      <c r="D30" s="3"/>
      <c r="E30" s="3"/>
      <c r="F30" s="3"/>
      <c r="G30" s="3"/>
      <c r="H30" s="3"/>
      <c r="K30" s="11" t="s">
        <v>23</v>
      </c>
      <c r="L30" s="3"/>
      <c r="M30" s="3"/>
      <c r="N30" s="46"/>
      <c r="O30" s="53"/>
    </row>
    <row r="31" spans="2:15" ht="29.25" customHeight="1">
      <c r="B31" s="13" t="s">
        <v>4</v>
      </c>
      <c r="C31" s="7">
        <f>C19</f>
        <v>465219.85882565734</v>
      </c>
      <c r="D31" s="7">
        <v>439440</v>
      </c>
      <c r="E31" s="7">
        <v>322745</v>
      </c>
      <c r="F31" s="7">
        <v>181046</v>
      </c>
      <c r="G31" s="7">
        <v>70689</v>
      </c>
      <c r="H31" s="7">
        <v>96740</v>
      </c>
      <c r="K31" s="12" t="s">
        <v>24</v>
      </c>
      <c r="L31" s="8">
        <v>0</v>
      </c>
      <c r="M31" s="8">
        <v>0</v>
      </c>
      <c r="N31" s="46" t="s">
        <v>82</v>
      </c>
      <c r="O31" s="54">
        <v>1100</v>
      </c>
    </row>
    <row r="32" spans="2:15" ht="21.75" customHeight="1">
      <c r="B32" s="12" t="s">
        <v>28</v>
      </c>
      <c r="C32" s="4">
        <f>D32</f>
        <v>444700</v>
      </c>
      <c r="D32" s="4">
        <v>444700</v>
      </c>
      <c r="E32" s="4">
        <v>258897</v>
      </c>
      <c r="F32" s="4">
        <v>158303</v>
      </c>
      <c r="G32" s="4">
        <v>119494</v>
      </c>
      <c r="H32" s="4">
        <v>125928</v>
      </c>
      <c r="K32" s="12" t="s">
        <v>25</v>
      </c>
      <c r="L32" s="8">
        <v>0</v>
      </c>
      <c r="M32" s="8">
        <v>0</v>
      </c>
      <c r="N32" s="46" t="s">
        <v>82</v>
      </c>
      <c r="O32" s="57">
        <v>80</v>
      </c>
    </row>
    <row r="33" spans="2:15" ht="19.5" customHeight="1">
      <c r="B33" s="12" t="s">
        <v>29</v>
      </c>
      <c r="C33" s="18"/>
      <c r="D33" s="8">
        <v>0</v>
      </c>
      <c r="E33" s="8">
        <v>0</v>
      </c>
      <c r="F33" s="8">
        <v>0</v>
      </c>
      <c r="G33" s="8">
        <v>0</v>
      </c>
      <c r="H33" s="5">
        <v>-2581</v>
      </c>
      <c r="K33" s="12" t="s">
        <v>26</v>
      </c>
      <c r="L33" s="8">
        <v>0</v>
      </c>
      <c r="M33" s="8">
        <v>0</v>
      </c>
      <c r="N33" s="46" t="s">
        <v>82</v>
      </c>
      <c r="O33" s="57">
        <v>0</v>
      </c>
    </row>
    <row r="34" spans="2:15" ht="36" customHeight="1">
      <c r="B34" s="13" t="s">
        <v>30</v>
      </c>
      <c r="C34" s="7">
        <f>C32</f>
        <v>444700</v>
      </c>
      <c r="D34" s="7">
        <v>444700</v>
      </c>
      <c r="E34" s="7">
        <v>258897</v>
      </c>
      <c r="F34" s="7">
        <v>158303</v>
      </c>
      <c r="G34" s="7">
        <v>119494</v>
      </c>
      <c r="H34" s="7">
        <v>123347</v>
      </c>
      <c r="K34" s="14" t="s">
        <v>23</v>
      </c>
      <c r="L34" s="9">
        <v>0</v>
      </c>
      <c r="M34" s="9">
        <v>0</v>
      </c>
      <c r="N34" s="50" t="s">
        <v>82</v>
      </c>
      <c r="O34" s="56">
        <v>1180</v>
      </c>
    </row>
    <row r="35" spans="2:15" ht="30" customHeight="1">
      <c r="B35" s="12" t="s">
        <v>31</v>
      </c>
      <c r="C35" s="5">
        <f>E35/E34*C34</f>
        <v>-234977.46207951425</v>
      </c>
      <c r="D35" s="5">
        <v>-246240</v>
      </c>
      <c r="E35" s="5">
        <v>-136800</v>
      </c>
      <c r="F35" s="5">
        <v>-71136</v>
      </c>
      <c r="G35" s="5">
        <v>-27360</v>
      </c>
      <c r="H35" s="5">
        <v>-95760</v>
      </c>
      <c r="K35" s="11" t="s">
        <v>27</v>
      </c>
      <c r="L35" s="3"/>
      <c r="M35" s="3"/>
      <c r="N35" s="46"/>
      <c r="O35" s="53"/>
    </row>
    <row r="36" spans="2:15" ht="24" customHeight="1">
      <c r="B36" s="12" t="s">
        <v>32</v>
      </c>
      <c r="C36" s="8">
        <v>0</v>
      </c>
      <c r="D36" s="8">
        <v>0</v>
      </c>
      <c r="E36" s="8">
        <v>0</v>
      </c>
      <c r="F36" s="8">
        <v>0</v>
      </c>
      <c r="G36" s="5">
        <v>-4521</v>
      </c>
      <c r="H36" s="5">
        <v>-4833</v>
      </c>
      <c r="K36" s="13" t="s">
        <v>4</v>
      </c>
      <c r="L36" s="7">
        <v>439440</v>
      </c>
      <c r="M36" s="7">
        <v>177689</v>
      </c>
      <c r="N36" s="48">
        <v>147</v>
      </c>
      <c r="O36" s="56">
        <v>322745</v>
      </c>
    </row>
    <row r="37" spans="2:15" ht="30" customHeight="1">
      <c r="B37" s="13" t="s">
        <v>33</v>
      </c>
      <c r="C37" s="7">
        <f>C34+C35</f>
        <v>209722.53792048575</v>
      </c>
      <c r="D37" s="7">
        <v>198460</v>
      </c>
      <c r="E37" s="7">
        <v>122097</v>
      </c>
      <c r="F37" s="7">
        <v>87167</v>
      </c>
      <c r="G37" s="7">
        <v>87613</v>
      </c>
      <c r="H37" s="7">
        <v>22754</v>
      </c>
      <c r="K37" s="12" t="s">
        <v>28</v>
      </c>
      <c r="L37" s="4">
        <v>444700</v>
      </c>
      <c r="M37" s="4">
        <v>258897</v>
      </c>
      <c r="N37" s="47">
        <v>72</v>
      </c>
      <c r="O37" s="54">
        <v>258897</v>
      </c>
    </row>
    <row r="38" spans="2:15" ht="21">
      <c r="B38" s="12" t="s">
        <v>34</v>
      </c>
      <c r="C38" s="18"/>
      <c r="D38" s="8">
        <v>0</v>
      </c>
      <c r="E38" s="8">
        <v>0</v>
      </c>
      <c r="F38" s="8">
        <v>0</v>
      </c>
      <c r="G38" s="8">
        <v>0</v>
      </c>
      <c r="H38" s="8">
        <v>0</v>
      </c>
      <c r="K38" s="12" t="s">
        <v>29</v>
      </c>
      <c r="L38" s="8">
        <v>0</v>
      </c>
      <c r="M38" s="8">
        <v>0</v>
      </c>
      <c r="N38" s="46" t="s">
        <v>82</v>
      </c>
      <c r="O38" s="57">
        <v>0</v>
      </c>
    </row>
    <row r="39" spans="2:15" ht="33" customHeight="1">
      <c r="B39" s="13" t="s">
        <v>35</v>
      </c>
      <c r="C39" s="19"/>
      <c r="D39" s="7">
        <v>637900</v>
      </c>
      <c r="E39" s="7">
        <v>444842</v>
      </c>
      <c r="F39" s="7">
        <v>268213</v>
      </c>
      <c r="G39" s="7">
        <v>158302</v>
      </c>
      <c r="H39" s="7">
        <v>119494</v>
      </c>
      <c r="K39" s="13" t="s">
        <v>30</v>
      </c>
      <c r="L39" s="7">
        <v>444700</v>
      </c>
      <c r="M39" s="7">
        <v>258897</v>
      </c>
      <c r="N39" s="48">
        <v>72</v>
      </c>
      <c r="O39" s="56">
        <v>258897</v>
      </c>
    </row>
    <row r="40" spans="2:15" ht="21">
      <c r="B40" s="12" t="s">
        <v>36</v>
      </c>
      <c r="C40" s="18"/>
      <c r="D40" s="8">
        <v>0</v>
      </c>
      <c r="E40" s="6">
        <v>-142</v>
      </c>
      <c r="F40" s="5">
        <v>-9316</v>
      </c>
      <c r="G40" s="8">
        <v>0</v>
      </c>
      <c r="H40" s="8">
        <v>0</v>
      </c>
      <c r="K40" s="12" t="s">
        <v>31</v>
      </c>
      <c r="L40" s="5">
        <v>-246240</v>
      </c>
      <c r="M40" s="5">
        <v>-136800</v>
      </c>
      <c r="N40" s="47">
        <v>80</v>
      </c>
      <c r="O40" s="55">
        <v>-136800</v>
      </c>
    </row>
    <row r="41" spans="2:15" ht="52.5">
      <c r="B41" s="12" t="s">
        <v>37</v>
      </c>
      <c r="C41" s="18"/>
      <c r="D41" s="8">
        <v>0</v>
      </c>
      <c r="E41" s="8">
        <v>0</v>
      </c>
      <c r="F41" s="8">
        <v>0</v>
      </c>
      <c r="G41" s="8">
        <v>0</v>
      </c>
      <c r="H41" s="8">
        <v>0</v>
      </c>
      <c r="K41" s="12" t="s">
        <v>32</v>
      </c>
      <c r="L41" s="8">
        <v>0</v>
      </c>
      <c r="M41" s="8">
        <v>0</v>
      </c>
      <c r="N41" s="46" t="s">
        <v>82</v>
      </c>
      <c r="O41" s="57">
        <v>0</v>
      </c>
    </row>
    <row r="42" spans="2:15" ht="52.5">
      <c r="B42" s="13" t="s">
        <v>38</v>
      </c>
      <c r="C42" s="19"/>
      <c r="D42" s="7">
        <v>637900</v>
      </c>
      <c r="E42" s="7">
        <v>444700</v>
      </c>
      <c r="F42" s="7">
        <v>258897</v>
      </c>
      <c r="G42" s="7">
        <v>158302</v>
      </c>
      <c r="H42" s="7">
        <v>119494</v>
      </c>
      <c r="K42" s="13" t="s">
        <v>33</v>
      </c>
      <c r="L42" s="7">
        <v>198460</v>
      </c>
      <c r="M42" s="7">
        <v>122097</v>
      </c>
      <c r="N42" s="48">
        <v>63</v>
      </c>
      <c r="O42" s="56">
        <v>122097</v>
      </c>
    </row>
    <row r="43" spans="2:15" ht="52.5">
      <c r="B43" s="13" t="s">
        <v>39</v>
      </c>
      <c r="C43" s="7">
        <f>C31*1000/C44</f>
        <v>1700.364981087929</v>
      </c>
      <c r="D43" s="7">
        <v>1606</v>
      </c>
      <c r="E43" s="7">
        <v>1180</v>
      </c>
      <c r="F43" s="9">
        <v>662</v>
      </c>
      <c r="G43" s="9">
        <v>258</v>
      </c>
      <c r="H43" s="9">
        <v>354</v>
      </c>
      <c r="K43" s="12" t="s">
        <v>34</v>
      </c>
      <c r="L43" s="8">
        <v>0</v>
      </c>
      <c r="M43" s="8">
        <v>0</v>
      </c>
      <c r="N43" s="46" t="s">
        <v>82</v>
      </c>
      <c r="O43" s="57">
        <v>0</v>
      </c>
    </row>
    <row r="44" spans="2:15" ht="21.75" thickBot="1">
      <c r="B44" s="15" t="s">
        <v>40</v>
      </c>
      <c r="C44" s="7">
        <f>E44</f>
        <v>273600</v>
      </c>
      <c r="D44" s="16">
        <v>273600</v>
      </c>
      <c r="E44" s="7">
        <v>273600</v>
      </c>
      <c r="F44" s="16">
        <v>273600</v>
      </c>
      <c r="G44" s="16">
        <v>273600</v>
      </c>
      <c r="H44" s="16">
        <v>273600</v>
      </c>
      <c r="K44" s="13" t="s">
        <v>35</v>
      </c>
      <c r="L44" s="7">
        <v>637900</v>
      </c>
      <c r="M44" s="7">
        <v>299786</v>
      </c>
      <c r="N44" s="48">
        <v>113</v>
      </c>
      <c r="O44" s="56">
        <v>444842</v>
      </c>
    </row>
    <row r="45" spans="2:15" ht="31.5">
      <c r="K45" s="12" t="s">
        <v>36</v>
      </c>
      <c r="L45" s="8">
        <v>0</v>
      </c>
      <c r="M45" s="6">
        <v>-142</v>
      </c>
      <c r="N45" s="46" t="s">
        <v>82</v>
      </c>
      <c r="O45" s="59">
        <v>-142</v>
      </c>
    </row>
    <row r="46" spans="2:15" ht="31.5">
      <c r="B46" s="7" t="s">
        <v>79</v>
      </c>
      <c r="C46" s="7">
        <f>C43*C47</f>
        <v>29926.423667147552</v>
      </c>
      <c r="D46" s="7"/>
      <c r="E46" s="7"/>
      <c r="F46" s="7"/>
      <c r="G46" s="7"/>
      <c r="H46" s="7"/>
      <c r="K46" s="12" t="s">
        <v>37</v>
      </c>
      <c r="L46" s="8">
        <v>0</v>
      </c>
      <c r="M46" s="8">
        <v>0</v>
      </c>
      <c r="N46" s="46" t="s">
        <v>82</v>
      </c>
      <c r="O46" s="57">
        <v>0</v>
      </c>
    </row>
    <row r="47" spans="2:15" ht="31.5">
      <c r="B47" s="7" t="s">
        <v>75</v>
      </c>
      <c r="C47" s="7">
        <v>17.600000000000001</v>
      </c>
      <c r="D47" s="7"/>
      <c r="E47" s="7"/>
      <c r="F47" s="7"/>
      <c r="G47" s="7"/>
      <c r="H47" s="7"/>
      <c r="K47" s="13" t="s">
        <v>38</v>
      </c>
      <c r="L47" s="7">
        <v>637900</v>
      </c>
      <c r="M47" s="7">
        <v>299644</v>
      </c>
      <c r="N47" s="48">
        <v>113</v>
      </c>
      <c r="O47" s="56">
        <v>444700</v>
      </c>
    </row>
    <row r="48" spans="2:15" ht="31.5">
      <c r="K48" s="13" t="s">
        <v>39</v>
      </c>
      <c r="L48" s="7">
        <v>1606</v>
      </c>
      <c r="M48" s="9">
        <v>649</v>
      </c>
      <c r="N48" s="48">
        <v>147</v>
      </c>
      <c r="O48" s="56">
        <v>1180</v>
      </c>
    </row>
    <row r="49" spans="11:15" ht="15.75" thickBot="1">
      <c r="K49" s="15" t="s">
        <v>40</v>
      </c>
      <c r="L49" s="16">
        <v>273600</v>
      </c>
      <c r="M49" s="16">
        <v>273600</v>
      </c>
      <c r="N49" s="60">
        <v>0</v>
      </c>
      <c r="O49" s="61">
        <v>273600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Q16"/>
  <sheetViews>
    <sheetView rightToLeft="1" topLeftCell="A3" workbookViewId="0">
      <selection activeCell="I13" sqref="I13"/>
    </sheetView>
  </sheetViews>
  <sheetFormatPr defaultRowHeight="19.5"/>
  <cols>
    <col min="2" max="2" width="18.7109375" customWidth="1"/>
    <col min="3" max="3" width="7.28515625" bestFit="1" customWidth="1"/>
    <col min="4" max="4" width="10.140625" bestFit="1" customWidth="1"/>
    <col min="8" max="9" width="11.28515625" style="36" bestFit="1" customWidth="1"/>
    <col min="10" max="10" width="11.28515625" style="39" bestFit="1" customWidth="1"/>
    <col min="11" max="11" width="11.28515625" style="40" bestFit="1" customWidth="1"/>
    <col min="12" max="12" width="7.42578125" style="40" bestFit="1" customWidth="1"/>
    <col min="13" max="17" width="9.140625" style="36"/>
  </cols>
  <sheetData>
    <row r="3" spans="2:17" ht="20.25" thickBot="1"/>
    <row r="4" spans="2:17" ht="21.75" customHeight="1" thickBot="1">
      <c r="B4" s="20" t="s">
        <v>44</v>
      </c>
      <c r="C4" s="21" t="s">
        <v>45</v>
      </c>
      <c r="D4" s="21">
        <f>درامد!I4</f>
        <v>53951</v>
      </c>
    </row>
    <row r="5" spans="2:17" ht="20.25" thickBot="1"/>
    <row r="6" spans="2:17" ht="20.25" thickBot="1">
      <c r="B6" s="20" t="s">
        <v>46</v>
      </c>
      <c r="C6" s="21" t="s">
        <v>47</v>
      </c>
      <c r="D6" s="21">
        <v>31392296</v>
      </c>
    </row>
    <row r="7" spans="2:17" ht="20.25" thickBot="1">
      <c r="B7" s="22" t="s">
        <v>48</v>
      </c>
      <c r="C7" s="23" t="s">
        <v>47</v>
      </c>
      <c r="D7" s="23">
        <f>درامد!E5</f>
        <v>15819794</v>
      </c>
    </row>
    <row r="8" spans="2:17" ht="20.25" thickBot="1">
      <c r="B8" s="20" t="s">
        <v>49</v>
      </c>
      <c r="C8" s="21" t="s">
        <v>47</v>
      </c>
      <c r="D8" s="21">
        <f>درامد!E7</f>
        <v>10580006</v>
      </c>
    </row>
    <row r="9" spans="2:17" ht="20.25" thickBot="1"/>
    <row r="10" spans="2:17" ht="20.25" thickBot="1">
      <c r="B10" s="20" t="s">
        <v>50</v>
      </c>
      <c r="C10" s="21" t="s">
        <v>47</v>
      </c>
      <c r="D10" s="21"/>
    </row>
    <row r="11" spans="2:17" ht="20.25" thickBot="1">
      <c r="B11" s="22" t="s">
        <v>51</v>
      </c>
      <c r="C11" s="23" t="s">
        <v>45</v>
      </c>
      <c r="D11" s="23">
        <f>'[1]بهای تمام شده'!E26*'[1]تولید و فروش'!I5</f>
        <v>0</v>
      </c>
    </row>
    <row r="12" spans="2:17" ht="15.75" thickBot="1">
      <c r="J12" s="36"/>
      <c r="K12" s="36"/>
      <c r="L12" s="36"/>
      <c r="N12"/>
      <c r="O12"/>
      <c r="P12"/>
      <c r="Q12"/>
    </row>
    <row r="13" spans="2:17" ht="20.25" thickBot="1">
      <c r="B13" s="22" t="s">
        <v>52</v>
      </c>
      <c r="C13" s="23" t="s">
        <v>53</v>
      </c>
      <c r="D13" s="23">
        <f>'صورت سود وزیان'!C43</f>
        <v>1700.364981087929</v>
      </c>
    </row>
    <row r="15" spans="2:17" ht="20.25" thickBot="1"/>
    <row r="16" spans="2:17" ht="20.25" thickBot="1">
      <c r="B16" s="22" t="s">
        <v>54</v>
      </c>
      <c r="C16" s="23" t="s">
        <v>53</v>
      </c>
      <c r="D16" s="42">
        <v>18577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L11"/>
  <sheetViews>
    <sheetView rightToLeft="1" workbookViewId="0">
      <selection activeCell="B2" sqref="B2:L11"/>
    </sheetView>
  </sheetViews>
  <sheetFormatPr defaultRowHeight="15"/>
  <cols>
    <col min="1" max="1" width="2.7109375" customWidth="1"/>
    <col min="2" max="2" width="20.28515625" style="28" customWidth="1"/>
    <col min="3" max="3" width="9.140625" style="28"/>
    <col min="4" max="4" width="15.85546875" style="28" customWidth="1"/>
    <col min="5" max="5" width="10.140625" style="28" bestFit="1" customWidth="1"/>
    <col min="6" max="6" width="9.140625" style="28"/>
    <col min="7" max="7" width="8" customWidth="1"/>
    <col min="9" max="9" width="10.140625" bestFit="1" customWidth="1"/>
    <col min="10" max="10" width="11.28515625" bestFit="1" customWidth="1"/>
    <col min="11" max="11" width="20.85546875" style="37" bestFit="1" customWidth="1"/>
  </cols>
  <sheetData>
    <row r="2" spans="2:12" ht="39" customHeight="1" thickBot="1">
      <c r="B2" s="43" t="s">
        <v>0</v>
      </c>
      <c r="C2" s="44"/>
      <c r="D2" s="45" t="s">
        <v>69</v>
      </c>
      <c r="E2" s="45"/>
      <c r="F2" s="44"/>
      <c r="G2" s="24" t="s">
        <v>70</v>
      </c>
      <c r="H2" s="24" t="s">
        <v>71</v>
      </c>
    </row>
    <row r="3" spans="2:12" ht="45.75" thickBot="1">
      <c r="B3" s="24" t="s">
        <v>55</v>
      </c>
      <c r="C3" s="24" t="s">
        <v>56</v>
      </c>
      <c r="D3" s="24" t="s">
        <v>57</v>
      </c>
      <c r="E3" s="24" t="s">
        <v>58</v>
      </c>
      <c r="F3" s="25" t="s">
        <v>59</v>
      </c>
      <c r="G3" s="25" t="s">
        <v>72</v>
      </c>
      <c r="H3" s="25" t="s">
        <v>72</v>
      </c>
      <c r="I3" s="25" t="s">
        <v>76</v>
      </c>
      <c r="J3" s="25" t="s">
        <v>73</v>
      </c>
      <c r="K3" s="38" t="s">
        <v>74</v>
      </c>
    </row>
    <row r="4" spans="2:12" ht="20.25" thickBot="1">
      <c r="B4" s="29" t="s">
        <v>60</v>
      </c>
      <c r="C4" s="29" t="s">
        <v>45</v>
      </c>
      <c r="D4" s="30">
        <v>50625</v>
      </c>
      <c r="E4" s="30">
        <v>31392296</v>
      </c>
      <c r="F4" s="30">
        <v>1589235</v>
      </c>
      <c r="G4" s="31">
        <v>3326</v>
      </c>
      <c r="H4" s="35">
        <v>0</v>
      </c>
      <c r="I4" s="31">
        <f t="shared" ref="I4:I10" si="0">G4+D4</f>
        <v>53951</v>
      </c>
      <c r="J4" s="31">
        <f>پنل!D6</f>
        <v>31392296</v>
      </c>
      <c r="K4" s="30">
        <f>J4*I4/1000000</f>
        <v>1693645.761496</v>
      </c>
    </row>
    <row r="5" spans="2:12" ht="20.25" thickBot="1">
      <c r="B5" s="32" t="s">
        <v>61</v>
      </c>
      <c r="C5" s="32" t="s">
        <v>45</v>
      </c>
      <c r="D5" s="33">
        <v>19905</v>
      </c>
      <c r="E5" s="33">
        <v>15819794</v>
      </c>
      <c r="F5" s="33">
        <v>314893</v>
      </c>
      <c r="G5" s="34">
        <v>0</v>
      </c>
      <c r="H5" s="35">
        <v>0</v>
      </c>
      <c r="I5" s="31">
        <f t="shared" si="0"/>
        <v>19905</v>
      </c>
      <c r="J5" s="31">
        <f t="shared" ref="J5:J10" si="1">E5</f>
        <v>15819794</v>
      </c>
      <c r="K5" s="30">
        <f t="shared" ref="K5:K10" si="2">J5*I5/1000000</f>
        <v>314892.99956999999</v>
      </c>
    </row>
    <row r="6" spans="2:12" ht="20.25" thickBot="1">
      <c r="B6" s="32" t="s">
        <v>62</v>
      </c>
      <c r="C6" s="32" t="s">
        <v>45</v>
      </c>
      <c r="D6" s="33">
        <v>3562</v>
      </c>
      <c r="E6" s="33">
        <v>2337170</v>
      </c>
      <c r="F6" s="33">
        <v>8325</v>
      </c>
      <c r="G6" s="34">
        <v>618</v>
      </c>
      <c r="H6" s="35">
        <v>0</v>
      </c>
      <c r="I6" s="31">
        <f t="shared" si="0"/>
        <v>4180</v>
      </c>
      <c r="J6" s="31">
        <f t="shared" si="1"/>
        <v>2337170</v>
      </c>
      <c r="K6" s="30">
        <f t="shared" si="2"/>
        <v>9769.3706000000002</v>
      </c>
    </row>
    <row r="7" spans="2:12" ht="20.25" thickBot="1">
      <c r="B7" s="32" t="s">
        <v>63</v>
      </c>
      <c r="C7" s="32" t="s">
        <v>45</v>
      </c>
      <c r="D7" s="33">
        <v>9993</v>
      </c>
      <c r="E7" s="33">
        <v>10580006</v>
      </c>
      <c r="F7" s="33">
        <v>105726</v>
      </c>
      <c r="G7" s="34">
        <v>151</v>
      </c>
      <c r="H7" s="35">
        <v>0</v>
      </c>
      <c r="I7" s="31">
        <f t="shared" si="0"/>
        <v>10144</v>
      </c>
      <c r="J7" s="31">
        <f t="shared" si="1"/>
        <v>10580006</v>
      </c>
      <c r="K7" s="30">
        <f t="shared" si="2"/>
        <v>107323.580864</v>
      </c>
    </row>
    <row r="8" spans="2:12" ht="20.25" thickBot="1">
      <c r="B8" s="32" t="s">
        <v>64</v>
      </c>
      <c r="C8" s="32" t="s">
        <v>45</v>
      </c>
      <c r="D8" s="33">
        <v>6436</v>
      </c>
      <c r="E8" s="33">
        <v>31275326</v>
      </c>
      <c r="F8" s="33">
        <v>201288</v>
      </c>
      <c r="G8" s="34">
        <v>0</v>
      </c>
      <c r="H8" s="35">
        <v>0</v>
      </c>
      <c r="I8" s="31">
        <f t="shared" si="0"/>
        <v>6436</v>
      </c>
      <c r="J8" s="31">
        <f t="shared" si="1"/>
        <v>31275326</v>
      </c>
      <c r="K8" s="30">
        <f t="shared" si="2"/>
        <v>201287.99813600001</v>
      </c>
    </row>
    <row r="9" spans="2:12" ht="20.25" thickBot="1">
      <c r="B9" s="32" t="s">
        <v>65</v>
      </c>
      <c r="C9" s="32" t="s">
        <v>66</v>
      </c>
      <c r="D9" s="33">
        <v>126018</v>
      </c>
      <c r="E9" s="33">
        <v>52564</v>
      </c>
      <c r="F9" s="33">
        <v>6624</v>
      </c>
      <c r="G9" s="34">
        <v>0</v>
      </c>
      <c r="H9" s="35">
        <v>0</v>
      </c>
      <c r="I9" s="31">
        <f t="shared" si="0"/>
        <v>126018</v>
      </c>
      <c r="J9" s="31">
        <f t="shared" si="1"/>
        <v>52564</v>
      </c>
      <c r="K9" s="30">
        <f t="shared" si="2"/>
        <v>6624.0101519999998</v>
      </c>
    </row>
    <row r="10" spans="2:12" ht="20.25" thickBot="1">
      <c r="B10" s="32" t="s">
        <v>67</v>
      </c>
      <c r="C10" s="32" t="s">
        <v>45</v>
      </c>
      <c r="D10" s="33">
        <v>8667</v>
      </c>
      <c r="E10" s="33">
        <v>1173532</v>
      </c>
      <c r="F10" s="33">
        <v>10171</v>
      </c>
      <c r="G10" s="34">
        <v>0</v>
      </c>
      <c r="H10" s="35">
        <v>0</v>
      </c>
      <c r="I10" s="31">
        <f t="shared" si="0"/>
        <v>8667</v>
      </c>
      <c r="J10" s="31">
        <f t="shared" si="1"/>
        <v>1173532</v>
      </c>
      <c r="K10" s="30">
        <f t="shared" si="2"/>
        <v>10171.001844</v>
      </c>
    </row>
    <row r="11" spans="2:12" ht="15.75" thickBot="1">
      <c r="B11" s="26" t="s">
        <v>68</v>
      </c>
      <c r="C11" s="26"/>
      <c r="D11" s="26"/>
      <c r="E11" s="26"/>
      <c r="F11" s="27">
        <f>SUM(F4:F10)</f>
        <v>2236262</v>
      </c>
      <c r="K11" s="30">
        <f>SUM(K4:K10)</f>
        <v>2343714.722662</v>
      </c>
      <c r="L11" s="38" t="s">
        <v>77</v>
      </c>
    </row>
  </sheetData>
  <mergeCells count="2">
    <mergeCell ref="B2:C2"/>
    <mergeCell ref="D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صورت سود وزیان</vt:lpstr>
      <vt:lpstr>پنل</vt:lpstr>
      <vt:lpstr>درامد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2019-08-16T19:05:33Z</dcterms:modified>
</cp:coreProperties>
</file>